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5600" windowHeight="733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I102" i="1" l="1"/>
  <c r="G102" i="1"/>
  <c r="G111" i="1" s="1"/>
  <c r="I111" i="1" s="1"/>
  <c r="H111" i="1"/>
  <c r="I108" i="1"/>
  <c r="I107" i="1"/>
  <c r="I106" i="1"/>
  <c r="I105" i="1"/>
  <c r="I104" i="1"/>
  <c r="I103" i="1"/>
  <c r="I101" i="1"/>
  <c r="I100" i="1"/>
  <c r="I99" i="1"/>
  <c r="I98" i="1"/>
  <c r="I97" i="1"/>
  <c r="I88" i="1"/>
  <c r="I89" i="1"/>
  <c r="I90" i="1"/>
  <c r="I91" i="1"/>
  <c r="I92" i="1"/>
  <c r="I93" i="1"/>
  <c r="I94" i="1"/>
  <c r="I96" i="1"/>
  <c r="I95" i="1"/>
  <c r="I85" i="1"/>
  <c r="I84" i="1"/>
  <c r="I83" i="1"/>
  <c r="I86" i="1"/>
  <c r="I87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0" i="1"/>
  <c r="I59" i="1"/>
  <c r="I61" i="1"/>
  <c r="I62" i="1"/>
  <c r="I63" i="1"/>
  <c r="I44" i="1"/>
  <c r="I45" i="1"/>
  <c r="I46" i="1"/>
  <c r="I47" i="1"/>
  <c r="I48" i="1"/>
  <c r="I49" i="1"/>
  <c r="I50" i="1"/>
  <c r="I51" i="1"/>
  <c r="I58" i="1"/>
  <c r="I57" i="1"/>
  <c r="I56" i="1"/>
  <c r="I55" i="1"/>
  <c r="I54" i="1"/>
  <c r="I53" i="1"/>
  <c r="I52" i="1"/>
  <c r="I34" i="1"/>
  <c r="I33" i="1"/>
  <c r="H33" i="1"/>
  <c r="H34" i="1"/>
  <c r="I37" i="1"/>
  <c r="I36" i="1"/>
  <c r="I35" i="1"/>
  <c r="I40" i="1"/>
  <c r="I39" i="1"/>
  <c r="I38" i="1"/>
  <c r="I43" i="1"/>
  <c r="I42" i="1"/>
  <c r="I4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J24" i="1" l="1"/>
  <c r="J25" i="1"/>
  <c r="G34" i="1" l="1"/>
  <c r="G11" i="1"/>
  <c r="G10" i="1"/>
  <c r="G60" i="1" l="1"/>
  <c r="K88" i="1"/>
  <c r="J88" i="1"/>
  <c r="G88" i="1"/>
  <c r="K84" i="1"/>
  <c r="J84" i="1"/>
  <c r="K45" i="1"/>
  <c r="J45" i="1"/>
  <c r="K34" i="1"/>
  <c r="J34" i="1"/>
  <c r="G25" i="1"/>
  <c r="K25" i="1"/>
  <c r="K24" i="1"/>
  <c r="J11" i="1"/>
  <c r="J10" i="1"/>
  <c r="J111" i="1" s="1"/>
  <c r="K60" i="1"/>
  <c r="J60" i="1"/>
  <c r="K59" i="1"/>
  <c r="J59" i="1"/>
  <c r="G59" i="1"/>
  <c r="G84" i="1"/>
  <c r="G90" i="1"/>
  <c r="K89" i="1"/>
  <c r="K90" i="1"/>
  <c r="J90" i="1"/>
  <c r="J89" i="1" s="1"/>
  <c r="G97" i="1"/>
  <c r="K102" i="1"/>
  <c r="J102" i="1"/>
  <c r="J44" i="1"/>
  <c r="G24" i="1"/>
  <c r="G89" i="1" l="1"/>
  <c r="K97" i="1" l="1"/>
  <c r="J97" i="1"/>
  <c r="K33" i="1" l="1"/>
  <c r="J33" i="1"/>
  <c r="K83" i="1"/>
  <c r="J83" i="1"/>
  <c r="G83" i="1"/>
  <c r="K44" i="1"/>
  <c r="G44" i="1"/>
  <c r="G33" i="1"/>
  <c r="J78" i="1" l="1"/>
  <c r="K78" i="1"/>
  <c r="K111" i="1" s="1"/>
  <c r="G78" i="1" l="1"/>
</calcChain>
</file>

<file path=xl/sharedStrings.xml><?xml version="1.0" encoding="utf-8"?>
<sst xmlns="http://schemas.openxmlformats.org/spreadsheetml/2006/main" count="320" uniqueCount="164">
  <si>
    <t>№ п/п</t>
  </si>
  <si>
    <t xml:space="preserve">Наименование </t>
  </si>
  <si>
    <t>ЦСР</t>
  </si>
  <si>
    <t>РЗ</t>
  </si>
  <si>
    <t>ПР</t>
  </si>
  <si>
    <t>ВР</t>
  </si>
  <si>
    <t>01 0 00 00000</t>
  </si>
  <si>
    <t>Иные закупки товаров, работ и услуг для обеспечения государственных (муниципальных) нужд</t>
  </si>
  <si>
    <t>03 0 00 00000</t>
  </si>
  <si>
    <t>Центральный аппарат</t>
  </si>
  <si>
    <t>04 0 00 00000</t>
  </si>
  <si>
    <t>05 0 00 00000</t>
  </si>
  <si>
    <t>07 0 00 00000</t>
  </si>
  <si>
    <t>09 0 00 00000</t>
  </si>
  <si>
    <t>Глава муниципального образования</t>
  </si>
  <si>
    <t>Непрограммные мероприятия</t>
  </si>
  <si>
    <t>77 0 00 00000</t>
  </si>
  <si>
    <t>77 1 00 00000</t>
  </si>
  <si>
    <t>77 1 00 10020</t>
  </si>
  <si>
    <t>77 4 00 00000</t>
  </si>
  <si>
    <t>Условно утвержденные расходы</t>
  </si>
  <si>
    <t>Итого</t>
  </si>
  <si>
    <t>01</t>
  </si>
  <si>
    <t>02</t>
  </si>
  <si>
    <t>09</t>
  </si>
  <si>
    <t>03</t>
  </si>
  <si>
    <t>04</t>
  </si>
  <si>
    <t>08</t>
  </si>
  <si>
    <t>05</t>
  </si>
  <si>
    <t>06</t>
  </si>
  <si>
    <t>10</t>
  </si>
  <si>
    <t>13</t>
  </si>
  <si>
    <t>12</t>
  </si>
  <si>
    <t>14</t>
  </si>
  <si>
    <t>Мероприятия по уличному свещению</t>
  </si>
  <si>
    <t>Мероприятия по озеленению</t>
  </si>
  <si>
    <t>Мероприятия по содержанию мест захронения</t>
  </si>
  <si>
    <t>Мероприятия по прочему благоустроиству</t>
  </si>
  <si>
    <t>Мероприятия по содержанию автомобильных дорог</t>
  </si>
  <si>
    <t>02 0 0 00000</t>
  </si>
  <si>
    <t>Мероприятия по содержанию объектов водоснабжения</t>
  </si>
  <si>
    <t>Мероприятия по содержанию жилого фонда</t>
  </si>
  <si>
    <t>Мероприятие по содержанию муниципального нежилого фонда</t>
  </si>
  <si>
    <t>Мероприятия по содержанию противопожарной техники и личного состава ДПД</t>
  </si>
  <si>
    <t>Противопожарные мероприятия</t>
  </si>
  <si>
    <t>Мероприятия по гражданской обороне и чрезвычайным ситуациям</t>
  </si>
  <si>
    <t xml:space="preserve">Другие вопросы в области национальной безопасности и правоохранительной деятельности </t>
  </si>
  <si>
    <t>Участие добровольной народной дружины в мероприятиях по охране общественного порядка, защите прав и интересов граждан от противоправных посягательств, предупреждению и пресечению правонарушений</t>
  </si>
  <si>
    <t>Проведение и организация мероприятий</t>
  </si>
  <si>
    <t>05 0 02 00000</t>
  </si>
  <si>
    <t>Социальная поддержка отдельных категорий граждан</t>
  </si>
  <si>
    <t>Создание условий для организации досуга и обеспечения жителей поселения услугами организации культуры</t>
  </si>
  <si>
    <t>Иные межбюджетные трансферты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</si>
  <si>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</si>
  <si>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</si>
  <si>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11</t>
  </si>
  <si>
    <t>00</t>
  </si>
  <si>
    <t>Создание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</t>
  </si>
  <si>
    <t>Проведение ежегодных конкурсов</t>
  </si>
  <si>
    <t>Мероприятия по энергосбережению и повышению энергетической эффективности</t>
  </si>
  <si>
    <t>Фонд оплаты труда и страховые взносы</t>
  </si>
  <si>
    <t>Субвенции на 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</si>
  <si>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муниципальной власти</t>
  </si>
  <si>
    <t>Другие общегосударственные вопросы</t>
  </si>
  <si>
    <t>Уплата членских взносов в Совет (Ассоциацию) муниципальных образований Оренбургской области</t>
  </si>
  <si>
    <t>Комплекс процессных мероприятий  «Прочее благоустройство»</t>
  </si>
  <si>
    <t>Комплекс процессных мероприятий  «Содержание уличного освещения»</t>
  </si>
  <si>
    <t xml:space="preserve">Комплексы процессных мероприятий </t>
  </si>
  <si>
    <t>01 4 00 00000</t>
  </si>
  <si>
    <t>01 4 01 00000</t>
  </si>
  <si>
    <t>01 4 01 00010</t>
  </si>
  <si>
    <t>Комплекс процессных мероприятий  «Озеленение территории МО»</t>
  </si>
  <si>
    <t>Комплекс процессных мероприятий  "Содержание мест захронения"</t>
  </si>
  <si>
    <t>01 4 02 00000</t>
  </si>
  <si>
    <t>01 4 03 00000</t>
  </si>
  <si>
    <t>01 4 04 00000</t>
  </si>
  <si>
    <t>01 4 04 00040</t>
  </si>
  <si>
    <t>01 4 03 00030</t>
  </si>
  <si>
    <t>01 4 02 00020</t>
  </si>
  <si>
    <t>Комплекс процессных мероприятий  «Содержание автомобильных дорог»</t>
  </si>
  <si>
    <t>02 4 0 00000</t>
  </si>
  <si>
    <t>02 4 01 00000</t>
  </si>
  <si>
    <t>Комплекс процессных мероприятий  «Содержание объектов водоснабжения»</t>
  </si>
  <si>
    <t>03 4 00 00000</t>
  </si>
  <si>
    <t>Комплекс процессных мероприятий  «Содержание муниципального жилого фонда»</t>
  </si>
  <si>
    <t>Комплекс процессных мероприятий  «Содержание муниципального нежилого фонда»</t>
  </si>
  <si>
    <t>03 4 01 00000</t>
  </si>
  <si>
    <t>03 4 02 00000</t>
  </si>
  <si>
    <t>03 4 03 00000</t>
  </si>
  <si>
    <t>03 4 03 00070</t>
  </si>
  <si>
    <t>04 4 00 00000</t>
  </si>
  <si>
    <t>Комплекс процессных мероприятий  «Содержание противопожарной техники и личного состава ДПД»</t>
  </si>
  <si>
    <t>Комплекс процессных мероприятий «Выполнение комплекса противопожарных мероприятий»</t>
  </si>
  <si>
    <t>03 4 01 00070</t>
  </si>
  <si>
    <t>03 4 02 00080</t>
  </si>
  <si>
    <t>04 4 01 00000</t>
  </si>
  <si>
    <t>04 4 02 00000</t>
  </si>
  <si>
    <t>Комплекс процессных мероприятий  «Финансовое обеспечение мероприятий по гражданской обороне и чрезвычайным ситуациям»</t>
  </si>
  <si>
    <t>04 4 03 00000</t>
  </si>
  <si>
    <t>04 4 04 00000</t>
  </si>
  <si>
    <t>Комплекс процессных мероприятий  «Осуществление деятельности народной дружины»</t>
  </si>
  <si>
    <t>04 4 04 00010</t>
  </si>
  <si>
    <t>04 4 01 01010</t>
  </si>
  <si>
    <t>04 4 02 01020</t>
  </si>
  <si>
    <t>04 4 03 01030</t>
  </si>
  <si>
    <t>04 4 04 01040</t>
  </si>
  <si>
    <t>Комплекс процессных мероприятий  «Финансовое обеспечение проведения и организация мероприятий социальной направленности»</t>
  </si>
  <si>
    <t>05 4 00 00000</t>
  </si>
  <si>
    <t>05 4 01 00000</t>
  </si>
  <si>
    <t>05 4 01 01050</t>
  </si>
  <si>
    <t>Комплекс процессных мероприятий  «Финансовое обеспечение социальной поддержки отдельных категорий граждан»</t>
  </si>
  <si>
    <t>Комплекс процессных мероприятий «Финансовое обеспечение создания условий для организации досуга и обеспечения жителей поселения услугами организации культуры»</t>
  </si>
  <si>
    <t>05 4 02 01060</t>
  </si>
  <si>
    <t>05 4 04 00000</t>
  </si>
  <si>
    <t>05 4 05 00000</t>
  </si>
  <si>
    <t>Комплекс процессных мероприятий  «Финансовое обеспечение создания условий для организации досуга и обеспечения жителей поселения услугами организации культуры»</t>
  </si>
  <si>
    <t>05 4 04 01070</t>
  </si>
  <si>
    <t>05 4 05 01090</t>
  </si>
  <si>
    <t>05 4 05 01080</t>
  </si>
  <si>
    <t>Комплекс процессных мероприятий  «Финансовое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мероприятий»</t>
  </si>
  <si>
    <t>05 4 06 00000</t>
  </si>
  <si>
    <t>05 4 06 01100</t>
  </si>
  <si>
    <t>07 4 00 00000</t>
  </si>
  <si>
    <t>Комплекс процессных мероприятий «Мероприятия по энергосбережению и повышению энергетической эффективности»</t>
  </si>
  <si>
    <t>07 4 01 00000</t>
  </si>
  <si>
    <t>07 4 01 01120</t>
  </si>
  <si>
    <t>Комплекс процессных мероприятий  «Финансовое обеспечение проведения ежегодных конкурсов»</t>
  </si>
  <si>
    <t>06 4 00 00000</t>
  </si>
  <si>
    <t>06 4 01 00000</t>
  </si>
  <si>
    <t>06 4 01 01110</t>
  </si>
  <si>
    <t>09 4 00 00000</t>
  </si>
  <si>
    <t>Комплекс процессных мероприятий  «Осуществление деятельности главы сельсовета и аппарата управления»</t>
  </si>
  <si>
    <t>09 4 01 00000</t>
  </si>
  <si>
    <t>09 4 01 10010</t>
  </si>
  <si>
    <t>09 4 01 10020</t>
  </si>
  <si>
    <t>Комплекс процессных мероприятий  «Обеспечение осуществления переданных полномочий»</t>
  </si>
  <si>
    <t>09 4 02 00000</t>
  </si>
  <si>
    <t>09 4 02 51180</t>
  </si>
  <si>
    <t>77 4 00 01130</t>
  </si>
  <si>
    <t>2025 год</t>
  </si>
  <si>
    <t>2026 год</t>
  </si>
  <si>
    <t>Муниципальная программа «Развитие малого и среднего предпринимательства в МО Домбаровский сельсовета на 2023-2030 годы»</t>
  </si>
  <si>
    <t>Муниципальная  программа «Реализация муниципальной политики на территории муниципального образования Домбаровский сельсовет Домбаровского района Оренбургской области на 2023-2030 годы»</t>
  </si>
  <si>
    <t>Мероприятия по экспертизе сметной документации</t>
  </si>
  <si>
    <t>Муниципальная программа «Благоустроиство территорииАдминистрации Домбаровский сельсовет»</t>
  </si>
  <si>
    <t>Муниципальная программа «Содержание дорожного фонда Администрации МО Домбаровский сельсовет»</t>
  </si>
  <si>
    <t>Муниципальная программа «Содержание жилищно – коммунального хозяйства на территории Администрации МО Домбаровский сельсовет»</t>
  </si>
  <si>
    <t>Муниципальная программа «Обеспечение пожарной безопасности и защита населения и территории от чрезвычайных ситуаций в Администрации МО Домбаровский сельсовет»</t>
  </si>
  <si>
    <t>Муниципальная программа «Основные направления социальной                                                                      поддержки населения Муниципального образования Домбаровский сельсовет»</t>
  </si>
  <si>
    <t>Муниципальная программа «Энергосбережения и повышения энергетической эффективности на территории муниципального образования Домбаровский сельсовет Домбаровского района»</t>
  </si>
  <si>
    <t>2027 год</t>
  </si>
  <si>
    <t xml:space="preserve"> Распределение бюджетных ассигнований бюджета муниципального образования Домбаровский сельсовет по целевым статьям (муниципальным программам Домбаровского сельсовета и непрограммным направлениям деятельности), разделам, подразделам, группам и подгруппам видов расходов классификации расходов на 2025 год и на плановый период 2026 и 2027 годов
</t>
  </si>
  <si>
    <t>1 028 400,00</t>
  </si>
  <si>
    <t>02 4 03 9Д060</t>
  </si>
  <si>
    <t>02 4 01 9Д050</t>
  </si>
  <si>
    <t>02 4 02 SД840</t>
  </si>
  <si>
    <t>Капитальный ремонт и ремонт автомобильных дорог общего пользования населенных пунктов</t>
  </si>
  <si>
    <t>Проведение выборов</t>
  </si>
  <si>
    <t>77 4 00 01170</t>
  </si>
  <si>
    <t>07</t>
  </si>
  <si>
    <t>Специальные расходы</t>
  </si>
  <si>
    <t>изменения</t>
  </si>
  <si>
    <t>уточненный</t>
  </si>
  <si>
    <t xml:space="preserve">Приложение № 4                                                   
к решению Совета депутатов
муниципального образования Домбровский сельсовет Домбаровский район Оренбургской области                                                                                                                              от 03 февраля 2025 г. №37-2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</si>
</sst>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0" xfId="0" applyFill="1"/>
    <xf numFmtId="0" fontId="3" fillId="4" borderId="4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right" wrapText="1"/>
    </xf>
    <xf numFmtId="0" fontId="0" fillId="0" borderId="0" xfId="0" applyFill="1"/>
    <xf numFmtId="0" fontId="3" fillId="4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right" wrapText="1"/>
    </xf>
    <xf numFmtId="49" fontId="0" fillId="2" borderId="4" xfId="0" applyNumberFormat="1" applyFill="1" applyBorder="1" applyAlignment="1">
      <alignment horizontal="right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49" fontId="3" fillId="4" borderId="4" xfId="0" applyNumberFormat="1" applyFont="1" applyFill="1" applyBorder="1" applyAlignment="1">
      <alignment horizontal="right" wrapText="1"/>
    </xf>
    <xf numFmtId="49" fontId="4" fillId="2" borderId="4" xfId="0" applyNumberFormat="1" applyFont="1" applyFill="1" applyBorder="1" applyAlignment="1">
      <alignment horizontal="right" wrapText="1"/>
    </xf>
    <xf numFmtId="49" fontId="0" fillId="4" borderId="4" xfId="0" applyNumberFormat="1" applyFill="1" applyBorder="1" applyAlignment="1">
      <alignment horizontal="right" wrapText="1"/>
    </xf>
    <xf numFmtId="49" fontId="0" fillId="0" borderId="4" xfId="0" applyNumberFormat="1" applyFill="1" applyBorder="1" applyAlignment="1">
      <alignment horizontal="right" wrapText="1"/>
    </xf>
    <xf numFmtId="49" fontId="0" fillId="2" borderId="6" xfId="0" applyNumberFormat="1" applyFill="1" applyBorder="1" applyAlignment="1">
      <alignment horizontal="right" wrapText="1"/>
    </xf>
    <xf numFmtId="0" fontId="6" fillId="0" borderId="0" xfId="0" applyFont="1"/>
    <xf numFmtId="0" fontId="6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0" fillId="2" borderId="3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3" fillId="2" borderId="6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 wrapText="1"/>
    </xf>
    <xf numFmtId="0" fontId="0" fillId="0" borderId="7" xfId="0" applyBorder="1"/>
    <xf numFmtId="49" fontId="3" fillId="2" borderId="11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4" fillId="0" borderId="13" xfId="0" applyFont="1" applyBorder="1"/>
    <xf numFmtId="0" fontId="3" fillId="2" borderId="9" xfId="0" applyFont="1" applyFill="1" applyBorder="1" applyAlignment="1">
      <alignment wrapText="1"/>
    </xf>
    <xf numFmtId="3" fontId="3" fillId="4" borderId="4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4" fillId="0" borderId="15" xfId="0" applyFont="1" applyBorder="1"/>
    <xf numFmtId="3" fontId="3" fillId="2" borderId="4" xfId="0" applyNumberFormat="1" applyFont="1" applyFill="1" applyBorder="1" applyAlignment="1">
      <alignment horizontal="center" wrapText="1"/>
    </xf>
    <xf numFmtId="0" fontId="4" fillId="0" borderId="16" xfId="0" applyFont="1" applyBorder="1"/>
    <xf numFmtId="0" fontId="3" fillId="2" borderId="17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wrapText="1"/>
    </xf>
    <xf numFmtId="0" fontId="4" fillId="0" borderId="7" xfId="0" applyFont="1" applyBorder="1"/>
    <xf numFmtId="0" fontId="0" fillId="4" borderId="8" xfId="0" applyFill="1" applyBorder="1" applyAlignment="1">
      <alignment horizontal="center" vertical="top" wrapText="1"/>
    </xf>
    <xf numFmtId="0" fontId="3" fillId="4" borderId="7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164" fontId="2" fillId="2" borderId="4" xfId="0" applyNumberFormat="1" applyFont="1" applyFill="1" applyBorder="1" applyAlignment="1">
      <alignment horizontal="right" wrapText="1"/>
    </xf>
    <xf numFmtId="164" fontId="3" fillId="4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4" borderId="4" xfId="0" applyNumberFormat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horizontal="right" wrapText="1"/>
    </xf>
    <xf numFmtId="164" fontId="3" fillId="0" borderId="11" xfId="0" applyNumberFormat="1" applyFont="1" applyBorder="1" applyAlignment="1">
      <alignment horizontal="right" wrapText="1"/>
    </xf>
    <xf numFmtId="164" fontId="3" fillId="0" borderId="12" xfId="0" applyNumberFormat="1" applyFont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0" fillId="2" borderId="4" xfId="0" applyNumberFormat="1" applyFill="1" applyBorder="1" applyAlignment="1">
      <alignment horizontal="right" wrapText="1"/>
    </xf>
    <xf numFmtId="164" fontId="3" fillId="2" borderId="19" xfId="0" applyNumberFormat="1" applyFont="1" applyFill="1" applyBorder="1" applyAlignment="1">
      <alignment horizontal="right" wrapText="1"/>
    </xf>
    <xf numFmtId="164" fontId="3" fillId="2" borderId="20" xfId="0" applyNumberFormat="1" applyFont="1" applyFill="1" applyBorder="1" applyAlignment="1">
      <alignment horizontal="right" wrapText="1"/>
    </xf>
    <xf numFmtId="165" fontId="4" fillId="0" borderId="16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wrapText="1"/>
    </xf>
    <xf numFmtId="4" fontId="4" fillId="0" borderId="22" xfId="0" applyNumberFormat="1" applyFont="1" applyBorder="1" applyAlignment="1">
      <alignment wrapText="1"/>
    </xf>
    <xf numFmtId="4" fontId="2" fillId="2" borderId="4" xfId="0" applyNumberFormat="1" applyFont="1" applyFill="1" applyBorder="1" applyAlignment="1">
      <alignment horizontal="right" wrapText="1"/>
    </xf>
    <xf numFmtId="49" fontId="4" fillId="0" borderId="22" xfId="0" applyNumberFormat="1" applyFont="1" applyBorder="1" applyAlignment="1">
      <alignment horizontal="right" wrapText="1"/>
    </xf>
    <xf numFmtId="4" fontId="4" fillId="0" borderId="22" xfId="0" applyNumberFormat="1" applyFont="1" applyBorder="1" applyAlignment="1">
      <alignment horizontal="right" wrapText="1"/>
    </xf>
    <xf numFmtId="0" fontId="4" fillId="0" borderId="22" xfId="0" applyNumberFormat="1" applyFont="1" applyBorder="1" applyAlignment="1">
      <alignment horizontal="right" wrapText="1"/>
    </xf>
    <xf numFmtId="4" fontId="2" fillId="0" borderId="0" xfId="0" applyNumberFormat="1" applyFont="1"/>
    <xf numFmtId="0" fontId="4" fillId="0" borderId="23" xfId="0" applyFont="1" applyBorder="1" applyAlignment="1">
      <alignment wrapText="1"/>
    </xf>
    <xf numFmtId="0" fontId="4" fillId="0" borderId="24" xfId="0" applyFont="1" applyBorder="1"/>
    <xf numFmtId="0" fontId="3" fillId="0" borderId="0" xfId="0" applyFont="1"/>
    <xf numFmtId="4" fontId="4" fillId="0" borderId="7" xfId="0" applyNumberFormat="1" applyFont="1" applyBorder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" fontId="3" fillId="0" borderId="22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abSelected="1" zoomScale="90" zoomScaleNormal="90" workbookViewId="0">
      <selection activeCell="E1" sqref="E1:K5"/>
    </sheetView>
  </sheetViews>
  <sheetFormatPr defaultRowHeight="15" x14ac:dyDescent="0.25"/>
  <cols>
    <col min="1" max="1" width="4.7109375" style="13" customWidth="1"/>
    <col min="2" max="2" width="34.5703125" customWidth="1"/>
    <col min="3" max="3" width="15.7109375" customWidth="1"/>
    <col min="4" max="4" width="5.7109375" customWidth="1"/>
    <col min="5" max="5" width="5.42578125" customWidth="1"/>
    <col min="6" max="6" width="4.7109375" customWidth="1"/>
    <col min="7" max="8" width="15.140625" customWidth="1"/>
    <col min="9" max="9" width="17.42578125" customWidth="1"/>
    <col min="10" max="10" width="15.7109375" customWidth="1"/>
    <col min="11" max="11" width="16.140625" customWidth="1"/>
  </cols>
  <sheetData>
    <row r="1" spans="1:26" ht="14.45" customHeight="1" x14ac:dyDescent="0.25">
      <c r="E1" s="102" t="s">
        <v>163</v>
      </c>
      <c r="F1" s="103"/>
      <c r="G1" s="103"/>
      <c r="H1" s="103"/>
      <c r="I1" s="103"/>
      <c r="J1" s="103"/>
      <c r="K1" s="103"/>
    </row>
    <row r="2" spans="1:26" ht="14.45" customHeight="1" x14ac:dyDescent="0.25">
      <c r="E2" s="103"/>
      <c r="F2" s="103"/>
      <c r="G2" s="103"/>
      <c r="H2" s="103"/>
      <c r="I2" s="103"/>
      <c r="J2" s="103"/>
      <c r="K2" s="103"/>
    </row>
    <row r="3" spans="1:26" ht="14.45" customHeight="1" x14ac:dyDescent="0.25">
      <c r="E3" s="103"/>
      <c r="F3" s="103"/>
      <c r="G3" s="103"/>
      <c r="H3" s="103"/>
      <c r="I3" s="103"/>
      <c r="J3" s="103"/>
      <c r="K3" s="103"/>
    </row>
    <row r="4" spans="1:26" ht="6.95" customHeight="1" x14ac:dyDescent="0.25">
      <c r="E4" s="103"/>
      <c r="F4" s="103"/>
      <c r="G4" s="103"/>
      <c r="H4" s="103"/>
      <c r="I4" s="103"/>
      <c r="J4" s="103"/>
      <c r="K4" s="103"/>
    </row>
    <row r="5" spans="1:26" ht="108" customHeight="1" x14ac:dyDescent="0.25">
      <c r="E5" s="103"/>
      <c r="F5" s="103"/>
      <c r="G5" s="103"/>
      <c r="H5" s="103"/>
      <c r="I5" s="103"/>
      <c r="J5" s="103"/>
      <c r="K5" s="103"/>
    </row>
    <row r="6" spans="1:26" ht="14.45" customHeight="1" x14ac:dyDescent="0.25">
      <c r="A6" s="104" t="s">
        <v>151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26" ht="95.45" customHeigh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26" ht="15.75" thickBot="1" x14ac:dyDescent="0.3"/>
    <row r="9" spans="1:26" ht="57" thickBot="1" x14ac:dyDescent="0.3">
      <c r="A9" s="49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0" t="s">
        <v>5</v>
      </c>
      <c r="G9" s="50" t="s">
        <v>139</v>
      </c>
      <c r="H9" s="50" t="s">
        <v>161</v>
      </c>
      <c r="I9" s="50" t="s">
        <v>162</v>
      </c>
      <c r="J9" s="50" t="s">
        <v>140</v>
      </c>
      <c r="K9" s="50" t="s">
        <v>150</v>
      </c>
    </row>
    <row r="10" spans="1:26" ht="63.75" thickBot="1" x14ac:dyDescent="0.3">
      <c r="A10" s="11">
        <v>1</v>
      </c>
      <c r="B10" s="73" t="s">
        <v>144</v>
      </c>
      <c r="C10" s="3" t="s">
        <v>6</v>
      </c>
      <c r="D10" s="21"/>
      <c r="E10" s="21"/>
      <c r="F10" s="4"/>
      <c r="G10" s="78">
        <f>SUM(G23,G20,G17,G14,)</f>
        <v>200000</v>
      </c>
      <c r="H10" s="78">
        <v>166000</v>
      </c>
      <c r="I10" s="78">
        <f>SUM(G10,H10)</f>
        <v>366000</v>
      </c>
      <c r="J10" s="78">
        <f>SUM(J22,J19,J17,J14)</f>
        <v>124190</v>
      </c>
      <c r="K10" s="93">
        <v>1086267</v>
      </c>
    </row>
    <row r="11" spans="1:26" ht="16.5" thickBot="1" x14ac:dyDescent="0.3">
      <c r="A11" s="72"/>
      <c r="B11" s="74" t="s">
        <v>67</v>
      </c>
      <c r="C11" s="3" t="s">
        <v>68</v>
      </c>
      <c r="D11" s="21"/>
      <c r="E11" s="21"/>
      <c r="F11" s="4"/>
      <c r="G11" s="78">
        <f>SUM(G14,G17,G20,G23)</f>
        <v>200000</v>
      </c>
      <c r="H11" s="78">
        <v>166000</v>
      </c>
      <c r="I11" s="78">
        <f>SUM(G11,H11)</f>
        <v>366000</v>
      </c>
      <c r="J11" s="78">
        <f>SUM(J14,J17,J20,J23)</f>
        <v>124190</v>
      </c>
      <c r="K11" s="97">
        <v>1086267</v>
      </c>
    </row>
    <row r="12" spans="1:26" s="14" customFormat="1" ht="48" thickBot="1" x14ac:dyDescent="0.3">
      <c r="A12" s="75"/>
      <c r="B12" s="76" t="s">
        <v>66</v>
      </c>
      <c r="C12" s="15" t="s">
        <v>69</v>
      </c>
      <c r="D12" s="31"/>
      <c r="E12" s="31"/>
      <c r="F12" s="16"/>
      <c r="G12" s="79">
        <v>150000</v>
      </c>
      <c r="H12" s="79">
        <v>100000</v>
      </c>
      <c r="I12" s="79">
        <f>SUM(G12,H12)</f>
        <v>250000</v>
      </c>
      <c r="J12" s="79">
        <v>54990</v>
      </c>
      <c r="K12" s="79">
        <v>47867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4" customFormat="1" ht="32.25" thickBot="1" x14ac:dyDescent="0.3">
      <c r="A13" s="75"/>
      <c r="B13" s="76" t="s">
        <v>34</v>
      </c>
      <c r="C13" s="63" t="s">
        <v>70</v>
      </c>
      <c r="D13" s="31"/>
      <c r="E13" s="31"/>
      <c r="F13" s="16"/>
      <c r="G13" s="79">
        <v>150000</v>
      </c>
      <c r="H13" s="79">
        <v>100000</v>
      </c>
      <c r="I13" s="79">
        <f>SUM(G13,H13)</f>
        <v>250000</v>
      </c>
      <c r="J13" s="79">
        <v>54990</v>
      </c>
      <c r="K13" s="79">
        <v>47867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63.75" thickBot="1" x14ac:dyDescent="0.3">
      <c r="A14" s="75"/>
      <c r="B14" s="77" t="s">
        <v>7</v>
      </c>
      <c r="C14" s="15" t="s">
        <v>70</v>
      </c>
      <c r="D14" s="29" t="s">
        <v>28</v>
      </c>
      <c r="E14" s="29" t="s">
        <v>25</v>
      </c>
      <c r="F14" s="18">
        <v>240</v>
      </c>
      <c r="G14" s="79">
        <v>150000</v>
      </c>
      <c r="H14" s="79">
        <v>100000</v>
      </c>
      <c r="I14" s="79">
        <f>SUM(G14,H14)</f>
        <v>250000</v>
      </c>
      <c r="J14" s="79">
        <v>54990</v>
      </c>
      <c r="K14" s="79">
        <v>47867</v>
      </c>
    </row>
    <row r="15" spans="1:26" ht="48" thickBot="1" x14ac:dyDescent="0.3">
      <c r="A15" s="41"/>
      <c r="B15" s="44" t="s">
        <v>71</v>
      </c>
      <c r="C15" s="6" t="s">
        <v>73</v>
      </c>
      <c r="D15" s="21"/>
      <c r="E15" s="21"/>
      <c r="F15" s="4"/>
      <c r="G15" s="80">
        <v>0</v>
      </c>
      <c r="H15" s="80">
        <v>5000</v>
      </c>
      <c r="I15" s="80">
        <f>SUM(G15,H15)</f>
        <v>5000</v>
      </c>
      <c r="J15" s="80">
        <v>10000</v>
      </c>
      <c r="K15" s="80">
        <v>5000</v>
      </c>
    </row>
    <row r="16" spans="1:26" ht="16.5" thickBot="1" x14ac:dyDescent="0.3">
      <c r="A16" s="12"/>
      <c r="B16" s="5" t="s">
        <v>35</v>
      </c>
      <c r="C16" s="6" t="s">
        <v>78</v>
      </c>
      <c r="D16" s="21"/>
      <c r="E16" s="21"/>
      <c r="F16" s="4"/>
      <c r="G16" s="80">
        <v>0</v>
      </c>
      <c r="H16" s="80">
        <v>5000</v>
      </c>
      <c r="I16" s="80">
        <f>SUM(G16,H16)</f>
        <v>5000</v>
      </c>
      <c r="J16" s="80">
        <v>10000</v>
      </c>
      <c r="K16" s="80">
        <v>5000</v>
      </c>
    </row>
    <row r="17" spans="1:11" ht="45" customHeight="1" thickBot="1" x14ac:dyDescent="0.3">
      <c r="A17" s="12"/>
      <c r="B17" s="5" t="s">
        <v>7</v>
      </c>
      <c r="C17" s="6" t="s">
        <v>78</v>
      </c>
      <c r="D17" s="20" t="s">
        <v>28</v>
      </c>
      <c r="E17" s="20" t="s">
        <v>25</v>
      </c>
      <c r="F17" s="8">
        <v>240</v>
      </c>
      <c r="G17" s="80">
        <v>0</v>
      </c>
      <c r="H17" s="80">
        <v>5000</v>
      </c>
      <c r="I17" s="80">
        <f>SUM(G17,H17)</f>
        <v>5000</v>
      </c>
      <c r="J17" s="80">
        <v>10000</v>
      </c>
      <c r="K17" s="80">
        <v>5000</v>
      </c>
    </row>
    <row r="18" spans="1:11" ht="48" thickBot="1" x14ac:dyDescent="0.3">
      <c r="A18" s="12"/>
      <c r="B18" s="5" t="s">
        <v>72</v>
      </c>
      <c r="C18" s="6" t="s">
        <v>74</v>
      </c>
      <c r="D18" s="38"/>
      <c r="E18" s="38"/>
      <c r="F18" s="39"/>
      <c r="G18" s="80">
        <v>0</v>
      </c>
      <c r="H18" s="80">
        <v>11000</v>
      </c>
      <c r="I18" s="80">
        <f>SUM(G18,H18)</f>
        <v>11000</v>
      </c>
      <c r="J18" s="80">
        <v>10000</v>
      </c>
      <c r="K18" s="80">
        <v>5000</v>
      </c>
    </row>
    <row r="19" spans="1:11" ht="32.25" thickBot="1" x14ac:dyDescent="0.3">
      <c r="A19" s="12"/>
      <c r="B19" s="5" t="s">
        <v>36</v>
      </c>
      <c r="C19" s="6" t="s">
        <v>77</v>
      </c>
      <c r="D19" s="21"/>
      <c r="E19" s="21"/>
      <c r="F19" s="4"/>
      <c r="G19" s="80">
        <v>0</v>
      </c>
      <c r="H19" s="80">
        <v>11000</v>
      </c>
      <c r="I19" s="80">
        <f>SUM(G19,H19)</f>
        <v>11000</v>
      </c>
      <c r="J19" s="80">
        <v>10000</v>
      </c>
      <c r="K19" s="80">
        <v>5000</v>
      </c>
    </row>
    <row r="20" spans="1:11" ht="63.75" thickBot="1" x14ac:dyDescent="0.3">
      <c r="A20" s="12"/>
      <c r="B20" s="5" t="s">
        <v>7</v>
      </c>
      <c r="C20" s="6" t="s">
        <v>77</v>
      </c>
      <c r="D20" s="20" t="s">
        <v>28</v>
      </c>
      <c r="E20" s="20" t="s">
        <v>25</v>
      </c>
      <c r="F20" s="8">
        <v>240</v>
      </c>
      <c r="G20" s="80">
        <v>0</v>
      </c>
      <c r="H20" s="80">
        <v>11000</v>
      </c>
      <c r="I20" s="80">
        <f>SUM(G20,H20)</f>
        <v>11000</v>
      </c>
      <c r="J20" s="80">
        <v>10000</v>
      </c>
      <c r="K20" s="80">
        <v>5000</v>
      </c>
    </row>
    <row r="21" spans="1:11" ht="48" thickBot="1" x14ac:dyDescent="0.3">
      <c r="A21" s="12"/>
      <c r="B21" s="10" t="s">
        <v>65</v>
      </c>
      <c r="C21" s="6" t="s">
        <v>75</v>
      </c>
      <c r="D21" s="21"/>
      <c r="E21" s="21"/>
      <c r="F21" s="4"/>
      <c r="G21" s="91">
        <v>50000</v>
      </c>
      <c r="H21" s="106">
        <v>50000</v>
      </c>
      <c r="I21" s="106">
        <f>SUM(G21,H21)</f>
        <v>100000</v>
      </c>
      <c r="J21" s="92">
        <v>49200</v>
      </c>
      <c r="K21" s="95" t="s">
        <v>152</v>
      </c>
    </row>
    <row r="22" spans="1:11" ht="32.25" thickBot="1" x14ac:dyDescent="0.3">
      <c r="A22" s="12"/>
      <c r="B22" s="42" t="s">
        <v>37</v>
      </c>
      <c r="C22" s="6" t="s">
        <v>76</v>
      </c>
      <c r="D22" s="21"/>
      <c r="E22" s="21"/>
      <c r="F22" s="4"/>
      <c r="G22" s="91">
        <v>50000</v>
      </c>
      <c r="H22" s="106">
        <v>50000</v>
      </c>
      <c r="I22" s="106">
        <f>SUM(G22,H22)</f>
        <v>100000</v>
      </c>
      <c r="J22" s="92">
        <v>49200</v>
      </c>
      <c r="K22" s="96" t="s">
        <v>152</v>
      </c>
    </row>
    <row r="23" spans="1:11" ht="63.75" thickBot="1" x14ac:dyDescent="0.3">
      <c r="A23" s="41"/>
      <c r="B23" s="70" t="s">
        <v>7</v>
      </c>
      <c r="C23" s="6" t="s">
        <v>76</v>
      </c>
      <c r="D23" s="20" t="s">
        <v>28</v>
      </c>
      <c r="E23" s="20" t="s">
        <v>25</v>
      </c>
      <c r="F23" s="8">
        <v>240</v>
      </c>
      <c r="G23" s="91">
        <v>50000</v>
      </c>
      <c r="H23" s="106">
        <v>50000</v>
      </c>
      <c r="I23" s="106">
        <f>SUM(G23,H23)</f>
        <v>100000</v>
      </c>
      <c r="J23" s="92">
        <v>49200</v>
      </c>
      <c r="K23" s="94" t="s">
        <v>152</v>
      </c>
    </row>
    <row r="24" spans="1:11" ht="63.75" thickBot="1" x14ac:dyDescent="0.3">
      <c r="A24" s="11">
        <v>2</v>
      </c>
      <c r="B24" s="9" t="s">
        <v>145</v>
      </c>
      <c r="C24" s="3" t="s">
        <v>39</v>
      </c>
      <c r="D24" s="21"/>
      <c r="E24" s="21"/>
      <c r="F24" s="4"/>
      <c r="G24" s="78">
        <f>SUM(G30,G28)</f>
        <v>1465660</v>
      </c>
      <c r="H24" s="78">
        <v>1448506.53</v>
      </c>
      <c r="I24" s="78">
        <f>SUM(G24,H24)</f>
        <v>2914166.5300000003</v>
      </c>
      <c r="J24" s="78">
        <f>SUM(J30,J28,J32)</f>
        <v>1998900</v>
      </c>
      <c r="K24" s="78">
        <f>SUM(K28)</f>
        <v>2028470</v>
      </c>
    </row>
    <row r="25" spans="1:11" ht="16.5" thickBot="1" x14ac:dyDescent="0.3">
      <c r="A25" s="11"/>
      <c r="B25" s="65" t="s">
        <v>67</v>
      </c>
      <c r="C25" s="3" t="s">
        <v>80</v>
      </c>
      <c r="D25" s="21"/>
      <c r="E25" s="21"/>
      <c r="F25" s="4"/>
      <c r="G25" s="78">
        <f>SUM(G28,G30)</f>
        <v>1465660</v>
      </c>
      <c r="H25" s="78">
        <v>1448506.53</v>
      </c>
      <c r="I25" s="78">
        <f>SUM(G25,H25)</f>
        <v>2914166.5300000003</v>
      </c>
      <c r="J25" s="78">
        <f>SUM(J30,J28,J32)</f>
        <v>1998900</v>
      </c>
      <c r="K25" s="78">
        <f>SUM(K30,K28)</f>
        <v>2028470</v>
      </c>
    </row>
    <row r="26" spans="1:11" ht="48" thickBot="1" x14ac:dyDescent="0.3">
      <c r="A26" s="12"/>
      <c r="B26" s="7" t="s">
        <v>79</v>
      </c>
      <c r="C26" s="6" t="s">
        <v>81</v>
      </c>
      <c r="D26" s="21"/>
      <c r="E26" s="21"/>
      <c r="F26" s="4"/>
      <c r="G26" s="80">
        <v>1445660</v>
      </c>
      <c r="H26" s="80">
        <v>1448506.53</v>
      </c>
      <c r="I26" s="80">
        <f>SUM(G26,H26)</f>
        <v>2894166.5300000003</v>
      </c>
      <c r="J26" s="80">
        <v>1529900</v>
      </c>
      <c r="K26" s="80">
        <v>2028470</v>
      </c>
    </row>
    <row r="27" spans="1:11" ht="32.25" thickBot="1" x14ac:dyDescent="0.3">
      <c r="A27" s="12"/>
      <c r="B27" s="7" t="s">
        <v>38</v>
      </c>
      <c r="C27" s="67" t="s">
        <v>154</v>
      </c>
      <c r="D27" s="21"/>
      <c r="E27" s="21"/>
      <c r="F27" s="4"/>
      <c r="G27" s="80">
        <v>1445660</v>
      </c>
      <c r="H27" s="80">
        <v>1448506.53</v>
      </c>
      <c r="I27" s="80">
        <f>SUM(G27,H27)</f>
        <v>2894166.5300000003</v>
      </c>
      <c r="J27" s="80">
        <v>1529900</v>
      </c>
      <c r="K27" s="80">
        <v>2028470</v>
      </c>
    </row>
    <row r="28" spans="1:11" ht="63.75" thickBot="1" x14ac:dyDescent="0.3">
      <c r="A28" s="12"/>
      <c r="B28" s="64" t="s">
        <v>7</v>
      </c>
      <c r="C28" s="99" t="s">
        <v>154</v>
      </c>
      <c r="D28" s="20" t="s">
        <v>26</v>
      </c>
      <c r="E28" s="20" t="s">
        <v>24</v>
      </c>
      <c r="F28" s="8">
        <v>240</v>
      </c>
      <c r="G28" s="80">
        <v>1445660</v>
      </c>
      <c r="H28" s="80">
        <v>1448506.53</v>
      </c>
      <c r="I28" s="80">
        <f>SUM(G28,H28)</f>
        <v>2894166.5300000003</v>
      </c>
      <c r="J28" s="80">
        <v>1529900</v>
      </c>
      <c r="K28" s="80">
        <v>2028470</v>
      </c>
    </row>
    <row r="29" spans="1:11" ht="32.25" thickBot="1" x14ac:dyDescent="0.3">
      <c r="A29" s="40"/>
      <c r="B29" s="71" t="s">
        <v>143</v>
      </c>
      <c r="C29" s="6" t="s">
        <v>153</v>
      </c>
      <c r="D29" s="20" t="s">
        <v>26</v>
      </c>
      <c r="E29" s="20" t="s">
        <v>24</v>
      </c>
      <c r="F29" s="8"/>
      <c r="G29" s="80">
        <v>20000</v>
      </c>
      <c r="H29" s="80"/>
      <c r="I29" s="80">
        <f>SUM(G29,H29)</f>
        <v>20000</v>
      </c>
      <c r="J29" s="80">
        <v>0</v>
      </c>
      <c r="K29" s="80">
        <v>0</v>
      </c>
    </row>
    <row r="30" spans="1:11" ht="63.75" thickBot="1" x14ac:dyDescent="0.3">
      <c r="A30" s="40"/>
      <c r="B30" s="64" t="s">
        <v>7</v>
      </c>
      <c r="C30" s="6" t="s">
        <v>153</v>
      </c>
      <c r="D30" s="20" t="s">
        <v>26</v>
      </c>
      <c r="E30" s="20" t="s">
        <v>24</v>
      </c>
      <c r="F30" s="8">
        <v>240</v>
      </c>
      <c r="G30" s="80">
        <v>20000</v>
      </c>
      <c r="H30" s="80"/>
      <c r="I30" s="80">
        <f>SUM(G30,H30)</f>
        <v>20000</v>
      </c>
      <c r="J30" s="80">
        <v>0</v>
      </c>
      <c r="K30" s="80">
        <v>0</v>
      </c>
    </row>
    <row r="31" spans="1:11" ht="63.75" thickBot="1" x14ac:dyDescent="0.3">
      <c r="A31" s="40"/>
      <c r="B31" s="98" t="s">
        <v>156</v>
      </c>
      <c r="C31" s="6" t="s">
        <v>155</v>
      </c>
      <c r="D31" s="20" t="s">
        <v>26</v>
      </c>
      <c r="E31" s="20" t="s">
        <v>24</v>
      </c>
      <c r="F31" s="8"/>
      <c r="G31" s="80">
        <v>0</v>
      </c>
      <c r="H31" s="80"/>
      <c r="I31" s="80">
        <v>0</v>
      </c>
      <c r="J31" s="80">
        <v>469000</v>
      </c>
      <c r="K31" s="80">
        <v>0</v>
      </c>
    </row>
    <row r="32" spans="1:11" ht="63.75" thickBot="1" x14ac:dyDescent="0.3">
      <c r="A32" s="40"/>
      <c r="B32" s="64" t="s">
        <v>7</v>
      </c>
      <c r="C32" s="6" t="s">
        <v>155</v>
      </c>
      <c r="D32" s="20" t="s">
        <v>26</v>
      </c>
      <c r="E32" s="20" t="s">
        <v>24</v>
      </c>
      <c r="F32" s="8">
        <v>240</v>
      </c>
      <c r="G32" s="80">
        <v>0</v>
      </c>
      <c r="H32" s="80"/>
      <c r="I32" s="80">
        <v>0</v>
      </c>
      <c r="J32" s="80">
        <v>469000</v>
      </c>
      <c r="K32" s="80">
        <v>0</v>
      </c>
    </row>
    <row r="33" spans="1:11" ht="79.5" thickBot="1" x14ac:dyDescent="0.3">
      <c r="A33" s="11">
        <v>3</v>
      </c>
      <c r="B33" s="9" t="s">
        <v>146</v>
      </c>
      <c r="C33" s="3" t="s">
        <v>8</v>
      </c>
      <c r="D33" s="21"/>
      <c r="E33" s="21"/>
      <c r="F33" s="4"/>
      <c r="G33" s="78">
        <f>SUM(G37,G40,G43)</f>
        <v>1200000</v>
      </c>
      <c r="H33" s="78">
        <f>SUM(H34)</f>
        <v>312550.90000000002</v>
      </c>
      <c r="I33" s="78">
        <f>SUM(G33,H33)</f>
        <v>1512550.9</v>
      </c>
      <c r="J33" s="78">
        <f>SUM(J37,J40,J43)</f>
        <v>484652</v>
      </c>
      <c r="K33" s="78">
        <f>SUM(K37,K40,K43)</f>
        <v>491652</v>
      </c>
    </row>
    <row r="34" spans="1:11" ht="16.5" thickBot="1" x14ac:dyDescent="0.3">
      <c r="A34" s="11"/>
      <c r="B34" s="67" t="s">
        <v>67</v>
      </c>
      <c r="C34" s="3" t="s">
        <v>83</v>
      </c>
      <c r="D34" s="21"/>
      <c r="E34" s="21"/>
      <c r="F34" s="4"/>
      <c r="G34" s="78">
        <f>SUM(G37,G40,G43)</f>
        <v>1200000</v>
      </c>
      <c r="H34" s="78">
        <f>SUM(H37,H40,H43)</f>
        <v>312550.90000000002</v>
      </c>
      <c r="I34" s="78">
        <f>SUM(G34,H34)</f>
        <v>1512550.9</v>
      </c>
      <c r="J34" s="78">
        <f>SUM(J43,J40,J37)</f>
        <v>484652</v>
      </c>
      <c r="K34" s="78">
        <f>SUM(K43,K40,K37)</f>
        <v>491652</v>
      </c>
    </row>
    <row r="35" spans="1:11" ht="48" thickBot="1" x14ac:dyDescent="0.3">
      <c r="A35" s="12"/>
      <c r="B35" s="7" t="s">
        <v>82</v>
      </c>
      <c r="C35" s="6" t="s">
        <v>86</v>
      </c>
      <c r="D35" s="21"/>
      <c r="E35" s="21"/>
      <c r="F35" s="4"/>
      <c r="G35" s="80">
        <v>60000</v>
      </c>
      <c r="H35" s="80">
        <v>10000</v>
      </c>
      <c r="I35" s="80">
        <f>SUM(G35,H35)</f>
        <v>70000</v>
      </c>
      <c r="J35" s="80">
        <v>119000</v>
      </c>
      <c r="K35" s="80">
        <v>119000</v>
      </c>
    </row>
    <row r="36" spans="1:11" ht="32.25" thickBot="1" x14ac:dyDescent="0.3">
      <c r="A36" s="12"/>
      <c r="B36" s="7" t="s">
        <v>40</v>
      </c>
      <c r="C36" s="6" t="s">
        <v>93</v>
      </c>
      <c r="D36" s="21"/>
      <c r="E36" s="21"/>
      <c r="F36" s="4"/>
      <c r="G36" s="80">
        <v>60000</v>
      </c>
      <c r="H36" s="80">
        <v>10000</v>
      </c>
      <c r="I36" s="80">
        <f>SUM(G36,H36)</f>
        <v>70000</v>
      </c>
      <c r="J36" s="80">
        <v>119000</v>
      </c>
      <c r="K36" s="80">
        <v>119000</v>
      </c>
    </row>
    <row r="37" spans="1:11" ht="63.75" thickBot="1" x14ac:dyDescent="0.3">
      <c r="A37" s="12"/>
      <c r="B37" s="5" t="s">
        <v>7</v>
      </c>
      <c r="C37" s="66">
        <v>3040100070</v>
      </c>
      <c r="D37" s="20" t="s">
        <v>28</v>
      </c>
      <c r="E37" s="20" t="s">
        <v>23</v>
      </c>
      <c r="F37" s="8">
        <v>240</v>
      </c>
      <c r="G37" s="80">
        <v>60000</v>
      </c>
      <c r="H37" s="80">
        <v>10000</v>
      </c>
      <c r="I37" s="80">
        <f>SUM(G37,H37)</f>
        <v>70000</v>
      </c>
      <c r="J37" s="80">
        <v>119000</v>
      </c>
      <c r="K37" s="80">
        <v>119000</v>
      </c>
    </row>
    <row r="38" spans="1:11" ht="48" thickBot="1" x14ac:dyDescent="0.3">
      <c r="A38" s="12"/>
      <c r="B38" s="5" t="s">
        <v>84</v>
      </c>
      <c r="C38" s="6" t="s">
        <v>87</v>
      </c>
      <c r="D38" s="21"/>
      <c r="E38" s="21"/>
      <c r="F38" s="4"/>
      <c r="G38" s="80">
        <v>100000</v>
      </c>
      <c r="H38" s="80">
        <v>100000</v>
      </c>
      <c r="I38" s="80">
        <f>SUM(G38,H38)</f>
        <v>200000</v>
      </c>
      <c r="J38" s="80">
        <v>110000</v>
      </c>
      <c r="K38" s="80">
        <v>110000</v>
      </c>
    </row>
    <row r="39" spans="1:11" ht="32.25" thickBot="1" x14ac:dyDescent="0.3">
      <c r="A39" s="12"/>
      <c r="B39" s="7" t="s">
        <v>41</v>
      </c>
      <c r="C39" s="6" t="s">
        <v>94</v>
      </c>
      <c r="D39" s="21"/>
      <c r="E39" s="21"/>
      <c r="F39" s="4"/>
      <c r="G39" s="80">
        <v>100000</v>
      </c>
      <c r="H39" s="80">
        <v>100000</v>
      </c>
      <c r="I39" s="80">
        <f>SUM(G39,H39)</f>
        <v>200000</v>
      </c>
      <c r="J39" s="80">
        <v>110000</v>
      </c>
      <c r="K39" s="80">
        <v>110000</v>
      </c>
    </row>
    <row r="40" spans="1:11" ht="63.75" thickBot="1" x14ac:dyDescent="0.3">
      <c r="A40" s="12"/>
      <c r="B40" s="5" t="s">
        <v>7</v>
      </c>
      <c r="C40" s="6" t="s">
        <v>94</v>
      </c>
      <c r="D40" s="20" t="s">
        <v>28</v>
      </c>
      <c r="E40" s="20" t="s">
        <v>22</v>
      </c>
      <c r="F40" s="8">
        <v>240</v>
      </c>
      <c r="G40" s="80">
        <v>100000</v>
      </c>
      <c r="H40" s="80">
        <v>100000</v>
      </c>
      <c r="I40" s="80">
        <f>SUM(G40,H40)</f>
        <v>200000</v>
      </c>
      <c r="J40" s="80">
        <v>110000</v>
      </c>
      <c r="K40" s="80">
        <v>110000</v>
      </c>
    </row>
    <row r="41" spans="1:11" ht="63.75" thickBot="1" x14ac:dyDescent="0.3">
      <c r="A41" s="12"/>
      <c r="B41" s="7" t="s">
        <v>85</v>
      </c>
      <c r="C41" s="6" t="s">
        <v>88</v>
      </c>
      <c r="D41" s="21"/>
      <c r="E41" s="21"/>
      <c r="F41" s="4"/>
      <c r="G41" s="80">
        <v>1040000</v>
      </c>
      <c r="H41" s="80">
        <v>202550.9</v>
      </c>
      <c r="I41" s="80">
        <f>SUM(G41,H41)</f>
        <v>1242550.8999999999</v>
      </c>
      <c r="J41" s="80">
        <v>255652</v>
      </c>
      <c r="K41" s="80">
        <v>262652</v>
      </c>
    </row>
    <row r="42" spans="1:11" ht="48" thickBot="1" x14ac:dyDescent="0.3">
      <c r="A42" s="12"/>
      <c r="B42" s="5" t="s">
        <v>42</v>
      </c>
      <c r="C42" s="6" t="s">
        <v>89</v>
      </c>
      <c r="D42" s="21"/>
      <c r="E42" s="21"/>
      <c r="F42" s="4"/>
      <c r="G42" s="80">
        <v>1040000</v>
      </c>
      <c r="H42" s="80">
        <v>202550.9</v>
      </c>
      <c r="I42" s="80">
        <f>SUM(G42,H42)</f>
        <v>1242550.8999999999</v>
      </c>
      <c r="J42" s="80">
        <v>255652</v>
      </c>
      <c r="K42" s="80">
        <v>262652</v>
      </c>
    </row>
    <row r="43" spans="1:11" ht="63.75" thickBot="1" x14ac:dyDescent="0.3">
      <c r="A43" s="12"/>
      <c r="B43" s="5" t="s">
        <v>7</v>
      </c>
      <c r="C43" s="6" t="s">
        <v>89</v>
      </c>
      <c r="D43" s="20" t="s">
        <v>22</v>
      </c>
      <c r="E43" s="20" t="s">
        <v>31</v>
      </c>
      <c r="F43" s="8">
        <v>240</v>
      </c>
      <c r="G43" s="80">
        <v>1040000</v>
      </c>
      <c r="H43" s="80">
        <v>202550.9</v>
      </c>
      <c r="I43" s="80">
        <f>SUM(G43,H43)</f>
        <v>1242550.8999999999</v>
      </c>
      <c r="J43" s="80">
        <v>255652</v>
      </c>
      <c r="K43" s="80">
        <v>262652</v>
      </c>
    </row>
    <row r="44" spans="1:11" ht="111" thickBot="1" x14ac:dyDescent="0.3">
      <c r="A44" s="22">
        <v>4</v>
      </c>
      <c r="B44" s="23" t="s">
        <v>147</v>
      </c>
      <c r="C44" s="24" t="s">
        <v>10</v>
      </c>
      <c r="D44" s="31"/>
      <c r="E44" s="31"/>
      <c r="F44" s="16"/>
      <c r="G44" s="81">
        <f>SUM(G48,G51,G54,G58)</f>
        <v>105000</v>
      </c>
      <c r="H44" s="81">
        <v>50000</v>
      </c>
      <c r="I44" s="81">
        <f>SUM(G44,H44)</f>
        <v>155000</v>
      </c>
      <c r="J44" s="81">
        <f>SUM(J48,J51,J54,J58)</f>
        <v>315000</v>
      </c>
      <c r="K44" s="81">
        <f>SUM(K48,K51,K54,K58)</f>
        <v>311000</v>
      </c>
    </row>
    <row r="45" spans="1:11" ht="16.5" thickBot="1" x14ac:dyDescent="0.3">
      <c r="A45" s="22"/>
      <c r="B45" s="67" t="s">
        <v>67</v>
      </c>
      <c r="C45" s="24" t="s">
        <v>90</v>
      </c>
      <c r="D45" s="31"/>
      <c r="E45" s="31"/>
      <c r="F45" s="16"/>
      <c r="G45" s="81">
        <v>105000</v>
      </c>
      <c r="H45" s="81">
        <v>50000</v>
      </c>
      <c r="I45" s="81">
        <f>SUM(G45,H45)</f>
        <v>155000</v>
      </c>
      <c r="J45" s="81">
        <f>SUM(J58,J54,J51,J48)</f>
        <v>315000</v>
      </c>
      <c r="K45" s="81">
        <f>SUM(K58,K54,K51,K48)</f>
        <v>311000</v>
      </c>
    </row>
    <row r="46" spans="1:11" ht="63.75" thickBot="1" x14ac:dyDescent="0.3">
      <c r="A46" s="12"/>
      <c r="B46" s="5" t="s">
        <v>91</v>
      </c>
      <c r="C46" s="6" t="s">
        <v>95</v>
      </c>
      <c r="D46" s="21"/>
      <c r="E46" s="21"/>
      <c r="F46" s="4"/>
      <c r="G46" s="80">
        <v>50000</v>
      </c>
      <c r="H46" s="80">
        <v>30000</v>
      </c>
      <c r="I46" s="80">
        <f>SUM(G46,H46)</f>
        <v>80000</v>
      </c>
      <c r="J46" s="80">
        <v>200000</v>
      </c>
      <c r="K46" s="80">
        <v>200000</v>
      </c>
    </row>
    <row r="47" spans="1:11" ht="48" thickBot="1" x14ac:dyDescent="0.3">
      <c r="A47" s="12"/>
      <c r="B47" s="5" t="s">
        <v>43</v>
      </c>
      <c r="C47" s="6" t="s">
        <v>102</v>
      </c>
      <c r="D47" s="21"/>
      <c r="E47" s="21"/>
      <c r="F47" s="4"/>
      <c r="G47" s="80">
        <v>50000</v>
      </c>
      <c r="H47" s="80">
        <v>30000</v>
      </c>
      <c r="I47" s="80">
        <f>SUM(G47,H47)</f>
        <v>80000</v>
      </c>
      <c r="J47" s="80">
        <v>200000</v>
      </c>
      <c r="K47" s="80">
        <v>200000</v>
      </c>
    </row>
    <row r="48" spans="1:11" ht="63.75" thickBot="1" x14ac:dyDescent="0.3">
      <c r="A48" s="12"/>
      <c r="B48" s="5" t="s">
        <v>7</v>
      </c>
      <c r="C48" s="6" t="s">
        <v>102</v>
      </c>
      <c r="D48" s="20" t="s">
        <v>25</v>
      </c>
      <c r="E48" s="20" t="s">
        <v>30</v>
      </c>
      <c r="F48" s="8">
        <v>240</v>
      </c>
      <c r="G48" s="80">
        <v>50000</v>
      </c>
      <c r="H48" s="80">
        <v>30000</v>
      </c>
      <c r="I48" s="80">
        <f>SUM(G48,H48)</f>
        <v>80000</v>
      </c>
      <c r="J48" s="80">
        <v>200000</v>
      </c>
      <c r="K48" s="80">
        <v>200000</v>
      </c>
    </row>
    <row r="49" spans="1:11" ht="63.75" thickBot="1" x14ac:dyDescent="0.3">
      <c r="A49" s="12"/>
      <c r="B49" s="10" t="s">
        <v>92</v>
      </c>
      <c r="C49" s="6" t="s">
        <v>96</v>
      </c>
      <c r="D49" s="21"/>
      <c r="E49" s="21"/>
      <c r="F49" s="4"/>
      <c r="G49" s="80">
        <v>40000</v>
      </c>
      <c r="H49" s="80">
        <v>20000</v>
      </c>
      <c r="I49" s="80">
        <f>SUM(G49,H49)</f>
        <v>60000</v>
      </c>
      <c r="J49" s="80">
        <v>100000</v>
      </c>
      <c r="K49" s="80">
        <v>96000</v>
      </c>
    </row>
    <row r="50" spans="1:11" ht="16.5" thickBot="1" x14ac:dyDescent="0.3">
      <c r="A50" s="12"/>
      <c r="B50" s="5" t="s">
        <v>44</v>
      </c>
      <c r="C50" s="6" t="s">
        <v>103</v>
      </c>
      <c r="D50" s="21"/>
      <c r="E50" s="21"/>
      <c r="F50" s="4"/>
      <c r="G50" s="80">
        <v>40000</v>
      </c>
      <c r="H50" s="80">
        <v>20000</v>
      </c>
      <c r="I50" s="80">
        <f>SUM(G50,H50)</f>
        <v>60000</v>
      </c>
      <c r="J50" s="80">
        <v>100000</v>
      </c>
      <c r="K50" s="80">
        <v>96000</v>
      </c>
    </row>
    <row r="51" spans="1:11" ht="63.75" thickBot="1" x14ac:dyDescent="0.3">
      <c r="A51" s="12"/>
      <c r="B51" s="5" t="s">
        <v>7</v>
      </c>
      <c r="C51" s="6" t="s">
        <v>103</v>
      </c>
      <c r="D51" s="20" t="s">
        <v>25</v>
      </c>
      <c r="E51" s="20" t="s">
        <v>30</v>
      </c>
      <c r="F51" s="8">
        <v>240</v>
      </c>
      <c r="G51" s="80">
        <v>40000</v>
      </c>
      <c r="H51" s="80">
        <v>20000</v>
      </c>
      <c r="I51" s="80">
        <f>SUM(G51,H51)</f>
        <v>60000</v>
      </c>
      <c r="J51" s="80">
        <v>100000</v>
      </c>
      <c r="K51" s="80">
        <v>96000</v>
      </c>
    </row>
    <row r="52" spans="1:11" ht="79.5" thickBot="1" x14ac:dyDescent="0.3">
      <c r="A52" s="12"/>
      <c r="B52" s="5" t="s">
        <v>97</v>
      </c>
      <c r="C52" s="6" t="s">
        <v>98</v>
      </c>
      <c r="D52" s="21"/>
      <c r="E52" s="21"/>
      <c r="F52" s="4"/>
      <c r="G52" s="80">
        <v>10000</v>
      </c>
      <c r="H52" s="80"/>
      <c r="I52" s="80">
        <f>SUM(G52,H52)</f>
        <v>10000</v>
      </c>
      <c r="J52" s="80">
        <v>10000</v>
      </c>
      <c r="K52" s="80">
        <v>10000</v>
      </c>
    </row>
    <row r="53" spans="1:11" ht="48" thickBot="1" x14ac:dyDescent="0.3">
      <c r="A53" s="12"/>
      <c r="B53" s="7" t="s">
        <v>45</v>
      </c>
      <c r="C53" s="6" t="s">
        <v>104</v>
      </c>
      <c r="D53" s="21"/>
      <c r="E53" s="21"/>
      <c r="F53" s="4"/>
      <c r="G53" s="80">
        <v>10000</v>
      </c>
      <c r="H53" s="80"/>
      <c r="I53" s="80">
        <f>SUM(G53,H53)</f>
        <v>10000</v>
      </c>
      <c r="J53" s="80">
        <v>10000</v>
      </c>
      <c r="K53" s="80">
        <v>10000</v>
      </c>
    </row>
    <row r="54" spans="1:11" ht="63.75" thickBot="1" x14ac:dyDescent="0.3">
      <c r="A54" s="12"/>
      <c r="B54" s="5" t="s">
        <v>7</v>
      </c>
      <c r="C54" s="6" t="s">
        <v>104</v>
      </c>
      <c r="D54" s="20" t="s">
        <v>25</v>
      </c>
      <c r="E54" s="20" t="s">
        <v>30</v>
      </c>
      <c r="F54" s="8">
        <v>240</v>
      </c>
      <c r="G54" s="80">
        <v>10000</v>
      </c>
      <c r="H54" s="80"/>
      <c r="I54" s="80">
        <f>SUM(G54,H54)</f>
        <v>10000</v>
      </c>
      <c r="J54" s="80">
        <v>10000</v>
      </c>
      <c r="K54" s="80">
        <v>10000</v>
      </c>
    </row>
    <row r="55" spans="1:11" ht="63.75" thickBot="1" x14ac:dyDescent="0.3">
      <c r="A55" s="12"/>
      <c r="B55" s="7" t="s">
        <v>46</v>
      </c>
      <c r="C55" s="6" t="s">
        <v>99</v>
      </c>
      <c r="D55" s="21"/>
      <c r="E55" s="21"/>
      <c r="F55" s="4"/>
      <c r="G55" s="80">
        <v>5000</v>
      </c>
      <c r="H55" s="80"/>
      <c r="I55" s="80">
        <f>SUM(G55,H55)</f>
        <v>5000</v>
      </c>
      <c r="J55" s="80">
        <v>5000</v>
      </c>
      <c r="K55" s="80">
        <v>5000</v>
      </c>
    </row>
    <row r="56" spans="1:11" ht="63.75" thickBot="1" x14ac:dyDescent="0.3">
      <c r="A56" s="12"/>
      <c r="B56" s="7" t="s">
        <v>100</v>
      </c>
      <c r="C56" s="6" t="s">
        <v>105</v>
      </c>
      <c r="D56" s="20"/>
      <c r="E56" s="20"/>
      <c r="F56" s="8"/>
      <c r="G56" s="80">
        <v>5000</v>
      </c>
      <c r="H56" s="80"/>
      <c r="I56" s="80">
        <f>SUM(G56,H56)</f>
        <v>5000</v>
      </c>
      <c r="J56" s="80">
        <v>5000</v>
      </c>
      <c r="K56" s="80">
        <v>5000</v>
      </c>
    </row>
    <row r="57" spans="1:11" ht="111" thickBot="1" x14ac:dyDescent="0.3">
      <c r="A57" s="51"/>
      <c r="B57" s="45" t="s">
        <v>47</v>
      </c>
      <c r="C57" s="47" t="s">
        <v>105</v>
      </c>
      <c r="D57" s="33"/>
      <c r="E57" s="33"/>
      <c r="F57" s="28"/>
      <c r="G57" s="82">
        <v>5000</v>
      </c>
      <c r="H57" s="82"/>
      <c r="I57" s="82">
        <f>SUM(G57,H57)</f>
        <v>5000</v>
      </c>
      <c r="J57" s="82">
        <v>5000</v>
      </c>
      <c r="K57" s="82">
        <v>5000</v>
      </c>
    </row>
    <row r="58" spans="1:11" ht="63.75" thickBot="1" x14ac:dyDescent="0.3">
      <c r="A58" s="52"/>
      <c r="B58" s="44" t="s">
        <v>7</v>
      </c>
      <c r="C58" s="48" t="s">
        <v>101</v>
      </c>
      <c r="D58" s="59" t="s">
        <v>25</v>
      </c>
      <c r="E58" s="59" t="s">
        <v>33</v>
      </c>
      <c r="F58" s="60">
        <v>240</v>
      </c>
      <c r="G58" s="83">
        <v>5000</v>
      </c>
      <c r="H58" s="83"/>
      <c r="I58" s="83">
        <f>SUM(G58,H58)</f>
        <v>5000</v>
      </c>
      <c r="J58" s="83">
        <v>5000</v>
      </c>
      <c r="K58" s="84">
        <v>5000</v>
      </c>
    </row>
    <row r="59" spans="1:11" ht="95.25" thickBot="1" x14ac:dyDescent="0.3">
      <c r="A59" s="11">
        <v>5</v>
      </c>
      <c r="B59" s="1" t="s">
        <v>148</v>
      </c>
      <c r="C59" s="3" t="s">
        <v>11</v>
      </c>
      <c r="D59" s="21"/>
      <c r="E59" s="21"/>
      <c r="F59" s="4"/>
      <c r="G59" s="78">
        <f>SUM(G63,G66,G69,G71,G74,G77)</f>
        <v>6306640</v>
      </c>
      <c r="H59" s="78">
        <v>30000</v>
      </c>
      <c r="I59" s="78">
        <f>SUM(G59,H59)</f>
        <v>6336640</v>
      </c>
      <c r="J59" s="78">
        <f>SUM(J63,J66,J69,J71,J74,J77)</f>
        <v>6310640</v>
      </c>
      <c r="K59" s="78">
        <f>SUM(K63,K66,K69,K71,K74,K77)</f>
        <v>6303640</v>
      </c>
    </row>
    <row r="60" spans="1:11" ht="32.25" thickBot="1" x14ac:dyDescent="0.3">
      <c r="A60" s="11"/>
      <c r="B60" s="5" t="s">
        <v>67</v>
      </c>
      <c r="C60" s="3" t="s">
        <v>107</v>
      </c>
      <c r="D60" s="21"/>
      <c r="E60" s="21"/>
      <c r="F60" s="4"/>
      <c r="G60" s="78">
        <f>SUM(G77,G74,G71,G69,G66,G63)</f>
        <v>6306640</v>
      </c>
      <c r="H60" s="78">
        <v>30000</v>
      </c>
      <c r="I60" s="78">
        <f>SUM(G60,H60)</f>
        <v>6336640</v>
      </c>
      <c r="J60" s="78">
        <f>SUM(J63,J66,J69,J71,J74,J77)</f>
        <v>6310640</v>
      </c>
      <c r="K60" s="78">
        <f>SUM(K63,K66,K69,K71,K74,K77)</f>
        <v>6303640</v>
      </c>
    </row>
    <row r="61" spans="1:11" ht="79.5" thickBot="1" x14ac:dyDescent="0.3">
      <c r="A61" s="12"/>
      <c r="B61" s="5" t="s">
        <v>106</v>
      </c>
      <c r="C61" s="6" t="s">
        <v>108</v>
      </c>
      <c r="D61" s="20" t="s">
        <v>22</v>
      </c>
      <c r="E61" s="20" t="s">
        <v>31</v>
      </c>
      <c r="F61" s="8"/>
      <c r="G61" s="80">
        <v>3000</v>
      </c>
      <c r="H61" s="80">
        <v>30000</v>
      </c>
      <c r="I61" s="80">
        <f>SUM(G61,H61)</f>
        <v>33000</v>
      </c>
      <c r="J61" s="80">
        <v>5000</v>
      </c>
      <c r="K61" s="80">
        <v>0</v>
      </c>
    </row>
    <row r="62" spans="1:11" ht="32.25" thickBot="1" x14ac:dyDescent="0.3">
      <c r="A62" s="12"/>
      <c r="B62" s="5" t="s">
        <v>48</v>
      </c>
      <c r="C62" s="6" t="s">
        <v>109</v>
      </c>
      <c r="D62" s="20" t="s">
        <v>22</v>
      </c>
      <c r="E62" s="20" t="s">
        <v>31</v>
      </c>
      <c r="F62" s="8"/>
      <c r="G62" s="80">
        <v>3000</v>
      </c>
      <c r="H62" s="80">
        <v>30000</v>
      </c>
      <c r="I62" s="80">
        <f>SUM(G62,H62)</f>
        <v>33000</v>
      </c>
      <c r="J62" s="80">
        <v>5000</v>
      </c>
      <c r="K62" s="80">
        <v>0</v>
      </c>
    </row>
    <row r="63" spans="1:11" ht="63.75" thickBot="1" x14ac:dyDescent="0.3">
      <c r="A63" s="12"/>
      <c r="B63" s="44" t="s">
        <v>7</v>
      </c>
      <c r="C63" s="6" t="s">
        <v>109</v>
      </c>
      <c r="D63" s="20" t="s">
        <v>22</v>
      </c>
      <c r="E63" s="20" t="s">
        <v>31</v>
      </c>
      <c r="F63" s="8">
        <v>240</v>
      </c>
      <c r="G63" s="80">
        <v>3000</v>
      </c>
      <c r="H63" s="80">
        <v>30000</v>
      </c>
      <c r="I63" s="80">
        <f>SUM(G63,H63)</f>
        <v>33000</v>
      </c>
      <c r="J63" s="80">
        <v>5000</v>
      </c>
      <c r="K63" s="80">
        <v>0</v>
      </c>
    </row>
    <row r="64" spans="1:11" ht="79.5" thickBot="1" x14ac:dyDescent="0.3">
      <c r="A64" s="12"/>
      <c r="B64" s="5" t="s">
        <v>110</v>
      </c>
      <c r="C64" s="6" t="s">
        <v>49</v>
      </c>
      <c r="D64" s="20" t="s">
        <v>22</v>
      </c>
      <c r="E64" s="20" t="s">
        <v>31</v>
      </c>
      <c r="F64" s="8"/>
      <c r="G64" s="80">
        <v>0</v>
      </c>
      <c r="H64" s="80"/>
      <c r="I64" s="80">
        <f>SUM(G64,H64)</f>
        <v>0</v>
      </c>
      <c r="J64" s="80">
        <v>2000</v>
      </c>
      <c r="K64" s="80">
        <v>0</v>
      </c>
    </row>
    <row r="65" spans="1:11" ht="32.25" thickBot="1" x14ac:dyDescent="0.3">
      <c r="A65" s="12"/>
      <c r="B65" s="7" t="s">
        <v>50</v>
      </c>
      <c r="C65" s="6" t="s">
        <v>112</v>
      </c>
      <c r="D65" s="20" t="s">
        <v>22</v>
      </c>
      <c r="E65" s="20" t="s">
        <v>31</v>
      </c>
      <c r="F65" s="8"/>
      <c r="G65" s="80">
        <v>0</v>
      </c>
      <c r="H65" s="80"/>
      <c r="I65" s="80">
        <f>SUM(G65,H65)</f>
        <v>0</v>
      </c>
      <c r="J65" s="80">
        <v>2000</v>
      </c>
      <c r="K65" s="80">
        <v>0</v>
      </c>
    </row>
    <row r="66" spans="1:11" ht="63.75" thickBot="1" x14ac:dyDescent="0.3">
      <c r="A66" s="12"/>
      <c r="B66" s="44" t="s">
        <v>7</v>
      </c>
      <c r="C66" s="6" t="s">
        <v>112</v>
      </c>
      <c r="D66" s="20" t="s">
        <v>22</v>
      </c>
      <c r="E66" s="20" t="s">
        <v>31</v>
      </c>
      <c r="F66" s="8">
        <v>240</v>
      </c>
      <c r="G66" s="80">
        <v>0</v>
      </c>
      <c r="H66" s="80"/>
      <c r="I66" s="80">
        <f>SUM(G66,H66)</f>
        <v>0</v>
      </c>
      <c r="J66" s="80">
        <v>2000</v>
      </c>
      <c r="K66" s="80">
        <v>0</v>
      </c>
    </row>
    <row r="67" spans="1:11" ht="95.25" thickBot="1" x14ac:dyDescent="0.3">
      <c r="A67" s="11"/>
      <c r="B67" s="5" t="s">
        <v>111</v>
      </c>
      <c r="C67" s="6" t="s">
        <v>113</v>
      </c>
      <c r="D67" s="20" t="s">
        <v>27</v>
      </c>
      <c r="E67" s="20" t="s">
        <v>22</v>
      </c>
      <c r="F67" s="8"/>
      <c r="G67" s="80">
        <v>2178400</v>
      </c>
      <c r="H67" s="80"/>
      <c r="I67" s="80">
        <f>SUM(G67,H67)</f>
        <v>2178400</v>
      </c>
      <c r="J67" s="80">
        <v>2178400</v>
      </c>
      <c r="K67" s="80">
        <v>2178400</v>
      </c>
    </row>
    <row r="68" spans="1:11" ht="63.75" thickBot="1" x14ac:dyDescent="0.3">
      <c r="A68" s="12"/>
      <c r="B68" s="5" t="s">
        <v>51</v>
      </c>
      <c r="C68" s="6" t="s">
        <v>116</v>
      </c>
      <c r="D68" s="20" t="s">
        <v>27</v>
      </c>
      <c r="E68" s="20" t="s">
        <v>22</v>
      </c>
      <c r="F68" s="8"/>
      <c r="G68" s="80">
        <v>2178400</v>
      </c>
      <c r="H68" s="80"/>
      <c r="I68" s="80">
        <f>SUM(G68,H68)</f>
        <v>2178400</v>
      </c>
      <c r="J68" s="80">
        <v>2178400</v>
      </c>
      <c r="K68" s="80">
        <v>2178400</v>
      </c>
    </row>
    <row r="69" spans="1:11" ht="32.25" thickBot="1" x14ac:dyDescent="0.3">
      <c r="A69" s="12"/>
      <c r="B69" s="42" t="s">
        <v>52</v>
      </c>
      <c r="C69" s="6" t="s">
        <v>116</v>
      </c>
      <c r="D69" s="20" t="s">
        <v>27</v>
      </c>
      <c r="E69" s="20" t="s">
        <v>22</v>
      </c>
      <c r="F69" s="8">
        <v>540</v>
      </c>
      <c r="G69" s="80">
        <v>2178400</v>
      </c>
      <c r="H69" s="80"/>
      <c r="I69" s="80">
        <f>SUM(G69,H69)</f>
        <v>2178400</v>
      </c>
      <c r="J69" s="80">
        <v>2178400</v>
      </c>
      <c r="K69" s="80">
        <v>2178400</v>
      </c>
    </row>
    <row r="70" spans="1:11" ht="79.5" thickBot="1" x14ac:dyDescent="0.3">
      <c r="A70" s="41"/>
      <c r="B70" s="44" t="s">
        <v>53</v>
      </c>
      <c r="C70" s="6" t="s">
        <v>114</v>
      </c>
      <c r="D70" s="20" t="s">
        <v>27</v>
      </c>
      <c r="E70" s="20" t="s">
        <v>22</v>
      </c>
      <c r="F70" s="8"/>
      <c r="G70" s="80">
        <v>2385450</v>
      </c>
      <c r="H70" s="80"/>
      <c r="I70" s="80">
        <f>SUM(G70,H70)</f>
        <v>2385450</v>
      </c>
      <c r="J70" s="80">
        <v>2385450</v>
      </c>
      <c r="K70" s="80">
        <v>2385450</v>
      </c>
    </row>
    <row r="71" spans="1:11" s="34" customFormat="1" ht="32.25" thickBot="1" x14ac:dyDescent="0.3">
      <c r="A71" s="46"/>
      <c r="B71" s="44" t="s">
        <v>52</v>
      </c>
      <c r="C71" s="6" t="s">
        <v>117</v>
      </c>
      <c r="D71" s="20" t="s">
        <v>27</v>
      </c>
      <c r="E71" s="20" t="s">
        <v>22</v>
      </c>
      <c r="F71" s="8">
        <v>540</v>
      </c>
      <c r="G71" s="80">
        <v>2385450</v>
      </c>
      <c r="H71" s="80"/>
      <c r="I71" s="80">
        <f>SUM(G71,H71)</f>
        <v>2385450</v>
      </c>
      <c r="J71" s="80">
        <v>2385450</v>
      </c>
      <c r="K71" s="80">
        <v>2385450</v>
      </c>
    </row>
    <row r="72" spans="1:11" ht="95.25" thickBot="1" x14ac:dyDescent="0.3">
      <c r="A72" s="41"/>
      <c r="B72" s="43" t="s">
        <v>115</v>
      </c>
      <c r="C72" s="6" t="s">
        <v>114</v>
      </c>
      <c r="D72" s="20" t="s">
        <v>27</v>
      </c>
      <c r="E72" s="20" t="s">
        <v>26</v>
      </c>
      <c r="F72" s="8"/>
      <c r="G72" s="80">
        <v>1623790</v>
      </c>
      <c r="H72" s="80"/>
      <c r="I72" s="80">
        <f>SUM(G72,H72)</f>
        <v>1623790</v>
      </c>
      <c r="J72" s="80">
        <v>1393480</v>
      </c>
      <c r="K72" s="80">
        <v>1393480</v>
      </c>
    </row>
    <row r="73" spans="1:11" ht="126.75" thickBot="1" x14ac:dyDescent="0.3">
      <c r="A73" s="41"/>
      <c r="B73" s="43" t="s">
        <v>54</v>
      </c>
      <c r="C73" s="6" t="s">
        <v>118</v>
      </c>
      <c r="D73" s="20" t="s">
        <v>27</v>
      </c>
      <c r="E73" s="20" t="s">
        <v>26</v>
      </c>
      <c r="F73" s="8"/>
      <c r="G73" s="80">
        <v>1623790</v>
      </c>
      <c r="H73" s="80"/>
      <c r="I73" s="80">
        <f>SUM(G73,H73)</f>
        <v>1623790</v>
      </c>
      <c r="J73" s="80">
        <v>1623790</v>
      </c>
      <c r="K73" s="80">
        <v>1623790</v>
      </c>
    </row>
    <row r="74" spans="1:11" ht="32.25" thickBot="1" x14ac:dyDescent="0.3">
      <c r="A74" s="41"/>
      <c r="B74" s="44" t="s">
        <v>52</v>
      </c>
      <c r="C74" s="6" t="s">
        <v>118</v>
      </c>
      <c r="D74" s="20" t="s">
        <v>27</v>
      </c>
      <c r="E74" s="20" t="s">
        <v>26</v>
      </c>
      <c r="F74" s="8">
        <v>540</v>
      </c>
      <c r="G74" s="80">
        <v>1623790</v>
      </c>
      <c r="H74" s="80"/>
      <c r="I74" s="80">
        <f>SUM(G74,H74)</f>
        <v>1623790</v>
      </c>
      <c r="J74" s="80">
        <v>1623790</v>
      </c>
      <c r="K74" s="80">
        <v>1623790</v>
      </c>
    </row>
    <row r="75" spans="1:11" ht="158.25" thickBot="1" x14ac:dyDescent="0.3">
      <c r="A75" s="11"/>
      <c r="B75" s="5" t="s">
        <v>119</v>
      </c>
      <c r="C75" s="6" t="s">
        <v>120</v>
      </c>
      <c r="D75" s="20" t="s">
        <v>55</v>
      </c>
      <c r="E75" s="20" t="s">
        <v>56</v>
      </c>
      <c r="F75" s="8"/>
      <c r="G75" s="80">
        <v>116000</v>
      </c>
      <c r="H75" s="80"/>
      <c r="I75" s="80">
        <f>SUM(G75,H75)</f>
        <v>116000</v>
      </c>
      <c r="J75" s="80">
        <v>116000</v>
      </c>
      <c r="K75" s="80">
        <v>116000</v>
      </c>
    </row>
    <row r="76" spans="1:11" ht="96.75" customHeight="1" thickBot="1" x14ac:dyDescent="0.3">
      <c r="A76" s="12"/>
      <c r="B76" s="10" t="s">
        <v>57</v>
      </c>
      <c r="C76" s="6" t="s">
        <v>121</v>
      </c>
      <c r="D76" s="20" t="s">
        <v>55</v>
      </c>
      <c r="E76" s="20" t="s">
        <v>22</v>
      </c>
      <c r="F76" s="8"/>
      <c r="G76" s="80">
        <v>116000</v>
      </c>
      <c r="H76" s="80"/>
      <c r="I76" s="80">
        <f>SUM(G76,H76)</f>
        <v>116000</v>
      </c>
      <c r="J76" s="80">
        <v>116000</v>
      </c>
      <c r="K76" s="80">
        <v>116000</v>
      </c>
    </row>
    <row r="77" spans="1:11" ht="32.25" thickBot="1" x14ac:dyDescent="0.3">
      <c r="A77" s="12"/>
      <c r="B77" s="44" t="s">
        <v>52</v>
      </c>
      <c r="C77" s="6" t="s">
        <v>121</v>
      </c>
      <c r="D77" s="20" t="s">
        <v>55</v>
      </c>
      <c r="E77" s="20" t="s">
        <v>22</v>
      </c>
      <c r="F77" s="8">
        <v>540</v>
      </c>
      <c r="G77" s="80">
        <v>116000</v>
      </c>
      <c r="H77" s="80"/>
      <c r="I77" s="80">
        <f>SUM(G77,H77)</f>
        <v>116000</v>
      </c>
      <c r="J77" s="80">
        <v>116000</v>
      </c>
      <c r="K77" s="80">
        <v>116000</v>
      </c>
    </row>
    <row r="78" spans="1:11" ht="63" customHeight="1" thickBot="1" x14ac:dyDescent="0.3">
      <c r="A78" s="11">
        <v>6</v>
      </c>
      <c r="B78" s="19" t="s">
        <v>141</v>
      </c>
      <c r="C78" s="3" t="s">
        <v>127</v>
      </c>
      <c r="D78" s="21"/>
      <c r="E78" s="21"/>
      <c r="F78" s="4"/>
      <c r="G78" s="78">
        <f>G80</f>
        <v>0</v>
      </c>
      <c r="H78" s="78"/>
      <c r="I78" s="78">
        <v>0</v>
      </c>
      <c r="J78" s="78">
        <f t="shared" ref="J78:K78" si="0">J80</f>
        <v>2000</v>
      </c>
      <c r="K78" s="78">
        <f t="shared" si="0"/>
        <v>2000</v>
      </c>
    </row>
    <row r="79" spans="1:11" ht="17.25" customHeight="1" thickBot="1" x14ac:dyDescent="0.3">
      <c r="A79" s="11"/>
      <c r="B79" s="65" t="s">
        <v>67</v>
      </c>
      <c r="C79" s="3"/>
      <c r="D79" s="21"/>
      <c r="E79" s="21"/>
      <c r="F79" s="4"/>
      <c r="G79" s="78">
        <v>0</v>
      </c>
      <c r="H79" s="78"/>
      <c r="I79" s="78">
        <v>0</v>
      </c>
      <c r="J79" s="78">
        <v>2000</v>
      </c>
      <c r="K79" s="78">
        <v>2000</v>
      </c>
    </row>
    <row r="80" spans="1:11" ht="63.75" thickBot="1" x14ac:dyDescent="0.3">
      <c r="A80" s="12"/>
      <c r="B80" s="5" t="s">
        <v>126</v>
      </c>
      <c r="C80" s="6" t="s">
        <v>128</v>
      </c>
      <c r="D80" s="21"/>
      <c r="E80" s="21"/>
      <c r="F80" s="4"/>
      <c r="G80" s="80">
        <v>0</v>
      </c>
      <c r="H80" s="80"/>
      <c r="I80" s="80">
        <v>0</v>
      </c>
      <c r="J80" s="80">
        <v>2000</v>
      </c>
      <c r="K80" s="80">
        <v>2000</v>
      </c>
    </row>
    <row r="81" spans="1:11" ht="32.25" thickBot="1" x14ac:dyDescent="0.3">
      <c r="A81" s="12"/>
      <c r="B81" s="5" t="s">
        <v>58</v>
      </c>
      <c r="C81" s="6" t="s">
        <v>129</v>
      </c>
      <c r="D81" s="21"/>
      <c r="E81" s="21"/>
      <c r="F81" s="4"/>
      <c r="G81" s="80">
        <v>0</v>
      </c>
      <c r="H81" s="80"/>
      <c r="I81" s="80">
        <v>0</v>
      </c>
      <c r="J81" s="80">
        <v>2000</v>
      </c>
      <c r="K81" s="80">
        <v>2000</v>
      </c>
    </row>
    <row r="82" spans="1:11" ht="63.75" thickBot="1" x14ac:dyDescent="0.3">
      <c r="A82" s="12"/>
      <c r="B82" s="5" t="s">
        <v>7</v>
      </c>
      <c r="C82" s="6" t="s">
        <v>129</v>
      </c>
      <c r="D82" s="20" t="s">
        <v>26</v>
      </c>
      <c r="E82" s="20" t="s">
        <v>32</v>
      </c>
      <c r="F82" s="8">
        <v>240</v>
      </c>
      <c r="G82" s="80">
        <v>0</v>
      </c>
      <c r="H82" s="80"/>
      <c r="I82" s="80">
        <v>0</v>
      </c>
      <c r="J82" s="80">
        <v>2000</v>
      </c>
      <c r="K82" s="80">
        <v>2000</v>
      </c>
    </row>
    <row r="83" spans="1:11" ht="93" customHeight="1" thickBot="1" x14ac:dyDescent="0.3">
      <c r="A83" s="22">
        <v>7</v>
      </c>
      <c r="B83" s="23" t="s">
        <v>149</v>
      </c>
      <c r="C83" s="24" t="s">
        <v>12</v>
      </c>
      <c r="D83" s="31"/>
      <c r="E83" s="31"/>
      <c r="F83" s="16"/>
      <c r="G83" s="81">
        <f>SUM(G87)</f>
        <v>0</v>
      </c>
      <c r="H83" s="81">
        <v>20000</v>
      </c>
      <c r="I83" s="81">
        <f>SUM(G83,H83)</f>
        <v>20000</v>
      </c>
      <c r="J83" s="81">
        <f>SUM(J87)</f>
        <v>2000</v>
      </c>
      <c r="K83" s="81">
        <f>SUM(K87)</f>
        <v>2000</v>
      </c>
    </row>
    <row r="84" spans="1:11" ht="20.25" customHeight="1" thickBot="1" x14ac:dyDescent="0.3">
      <c r="A84" s="22"/>
      <c r="B84" s="67" t="s">
        <v>67</v>
      </c>
      <c r="C84" s="24" t="s">
        <v>122</v>
      </c>
      <c r="D84" s="31"/>
      <c r="E84" s="31"/>
      <c r="F84" s="16"/>
      <c r="G84" s="81">
        <f>SUM(G87)</f>
        <v>0</v>
      </c>
      <c r="H84" s="81">
        <v>20000</v>
      </c>
      <c r="I84" s="81">
        <f>SUM(G84,H84)</f>
        <v>20000</v>
      </c>
      <c r="J84" s="81">
        <f>SUM(J87)</f>
        <v>2000</v>
      </c>
      <c r="K84" s="81">
        <f>SUM(K87)</f>
        <v>2000</v>
      </c>
    </row>
    <row r="85" spans="1:11" ht="79.5" thickBot="1" x14ac:dyDescent="0.3">
      <c r="A85" s="12"/>
      <c r="B85" s="5" t="s">
        <v>123</v>
      </c>
      <c r="C85" s="6" t="s">
        <v>124</v>
      </c>
      <c r="D85" s="21"/>
      <c r="E85" s="21"/>
      <c r="F85" s="4"/>
      <c r="G85" s="80">
        <v>0</v>
      </c>
      <c r="H85" s="80">
        <v>20000</v>
      </c>
      <c r="I85" s="80">
        <f>SUM(G85,H85)</f>
        <v>20000</v>
      </c>
      <c r="J85" s="80">
        <v>2000</v>
      </c>
      <c r="K85" s="80">
        <v>2000</v>
      </c>
    </row>
    <row r="86" spans="1:11" ht="33" customHeight="1" thickBot="1" x14ac:dyDescent="0.3">
      <c r="A86" s="12"/>
      <c r="B86" s="5" t="s">
        <v>59</v>
      </c>
      <c r="C86" s="6" t="s">
        <v>125</v>
      </c>
      <c r="D86" s="21"/>
      <c r="E86" s="21"/>
      <c r="F86" s="4"/>
      <c r="G86" s="80">
        <v>0</v>
      </c>
      <c r="H86" s="80">
        <v>20000</v>
      </c>
      <c r="I86" s="80">
        <f>SUM(G86,H86)</f>
        <v>20000</v>
      </c>
      <c r="J86" s="80">
        <v>2000</v>
      </c>
      <c r="K86" s="80">
        <v>2000</v>
      </c>
    </row>
    <row r="87" spans="1:11" ht="63.75" thickBot="1" x14ac:dyDescent="0.3">
      <c r="A87" s="12"/>
      <c r="B87" s="7" t="s">
        <v>7</v>
      </c>
      <c r="C87" s="6" t="s">
        <v>125</v>
      </c>
      <c r="D87" s="20" t="s">
        <v>28</v>
      </c>
      <c r="E87" s="20" t="s">
        <v>25</v>
      </c>
      <c r="F87" s="8">
        <v>240</v>
      </c>
      <c r="G87" s="80">
        <v>0</v>
      </c>
      <c r="H87" s="80">
        <v>20000</v>
      </c>
      <c r="I87" s="80">
        <f>SUM(G87,H87)</f>
        <v>20000</v>
      </c>
      <c r="J87" s="80">
        <v>2000</v>
      </c>
      <c r="K87" s="80">
        <v>2000</v>
      </c>
    </row>
    <row r="88" spans="1:11" ht="126.75" thickBot="1" x14ac:dyDescent="0.3">
      <c r="A88" s="11">
        <v>8</v>
      </c>
      <c r="B88" s="9" t="s">
        <v>142</v>
      </c>
      <c r="C88" s="3" t="s">
        <v>13</v>
      </c>
      <c r="D88" s="54" t="s">
        <v>56</v>
      </c>
      <c r="E88" s="54" t="s">
        <v>56</v>
      </c>
      <c r="F88" s="55"/>
      <c r="G88" s="78">
        <f>SUM(G91,G93,G98)</f>
        <v>5068877.99</v>
      </c>
      <c r="H88" s="78">
        <v>686200</v>
      </c>
      <c r="I88" s="78">
        <f>SUM(G88,H88)</f>
        <v>5755077.9900000002</v>
      </c>
      <c r="J88" s="78">
        <f>SUM(J98,J93,J91)</f>
        <v>5416271.6400000006</v>
      </c>
      <c r="K88" s="78">
        <f>SUM(K98,K93,K91)</f>
        <v>4859916.7699999996</v>
      </c>
    </row>
    <row r="89" spans="1:11" ht="16.5" thickBot="1" x14ac:dyDescent="0.3">
      <c r="A89" s="12"/>
      <c r="B89" s="67" t="s">
        <v>67</v>
      </c>
      <c r="C89" s="6" t="s">
        <v>130</v>
      </c>
      <c r="D89" s="20" t="s">
        <v>22</v>
      </c>
      <c r="E89" s="20" t="s">
        <v>56</v>
      </c>
      <c r="F89" s="4"/>
      <c r="G89" s="80">
        <f>SUM(G96,G95,G94,G92)</f>
        <v>4611775</v>
      </c>
      <c r="H89" s="80">
        <v>686200</v>
      </c>
      <c r="I89" s="80">
        <f>SUM(G89,H89)</f>
        <v>5297975</v>
      </c>
      <c r="J89" s="80">
        <f>SUM(J90)</f>
        <v>4916296</v>
      </c>
      <c r="K89" s="80">
        <f>SUM(K90)</f>
        <v>4341989</v>
      </c>
    </row>
    <row r="90" spans="1:11" ht="63.75" thickBot="1" x14ac:dyDescent="0.3">
      <c r="A90" s="12"/>
      <c r="B90" s="7" t="s">
        <v>131</v>
      </c>
      <c r="C90" s="6" t="s">
        <v>132</v>
      </c>
      <c r="D90" s="20" t="s">
        <v>22</v>
      </c>
      <c r="E90" s="20" t="s">
        <v>56</v>
      </c>
      <c r="F90" s="4"/>
      <c r="G90" s="80">
        <f>SUM(G96,G94,G92,G95)</f>
        <v>4611775</v>
      </c>
      <c r="H90" s="80">
        <v>686200</v>
      </c>
      <c r="I90" s="80">
        <f>SUM(G90,H90)</f>
        <v>5297975</v>
      </c>
      <c r="J90" s="80">
        <f>SUM(J96,J95,J94,J92)</f>
        <v>4916296</v>
      </c>
      <c r="K90" s="80">
        <f>SUM(K96,K95,K94,K92)</f>
        <v>4341989</v>
      </c>
    </row>
    <row r="91" spans="1:11" ht="32.25" thickBot="1" x14ac:dyDescent="0.3">
      <c r="A91" s="36"/>
      <c r="B91" s="7" t="s">
        <v>14</v>
      </c>
      <c r="C91" s="6" t="s">
        <v>133</v>
      </c>
      <c r="D91" s="20" t="s">
        <v>22</v>
      </c>
      <c r="E91" s="20" t="s">
        <v>23</v>
      </c>
      <c r="F91" s="8"/>
      <c r="G91" s="80">
        <v>1280192</v>
      </c>
      <c r="H91" s="80"/>
      <c r="I91" s="80">
        <f>SUM(G91,H91)</f>
        <v>1280192</v>
      </c>
      <c r="J91" s="80">
        <v>1280192</v>
      </c>
      <c r="K91" s="80">
        <v>1280192</v>
      </c>
    </row>
    <row r="92" spans="1:11" ht="32.25" thickBot="1" x14ac:dyDescent="0.3">
      <c r="A92" s="12"/>
      <c r="B92" s="7" t="s">
        <v>60</v>
      </c>
      <c r="C92" s="6" t="s">
        <v>133</v>
      </c>
      <c r="D92" s="20" t="s">
        <v>22</v>
      </c>
      <c r="E92" s="20" t="s">
        <v>23</v>
      </c>
      <c r="F92" s="8">
        <v>120</v>
      </c>
      <c r="G92" s="79">
        <v>1280192</v>
      </c>
      <c r="H92" s="79"/>
      <c r="I92" s="79">
        <f>SUM(G92,H92)</f>
        <v>1280192</v>
      </c>
      <c r="J92" s="79">
        <v>1280192</v>
      </c>
      <c r="K92" s="79">
        <v>1280192</v>
      </c>
    </row>
    <row r="93" spans="1:11" ht="16.5" thickBot="1" x14ac:dyDescent="0.3">
      <c r="A93" s="12"/>
      <c r="B93" s="5" t="s">
        <v>9</v>
      </c>
      <c r="C93" s="6" t="s">
        <v>134</v>
      </c>
      <c r="D93" s="20" t="s">
        <v>22</v>
      </c>
      <c r="E93" s="20" t="s">
        <v>26</v>
      </c>
      <c r="F93" s="8"/>
      <c r="G93" s="80">
        <v>3331583</v>
      </c>
      <c r="H93" s="80">
        <v>686200</v>
      </c>
      <c r="I93" s="80">
        <f>SUM(G93,H93)</f>
        <v>4017783</v>
      </c>
      <c r="J93" s="80">
        <v>3636104</v>
      </c>
      <c r="K93" s="80">
        <v>3061797</v>
      </c>
    </row>
    <row r="94" spans="1:11" ht="32.25" thickBot="1" x14ac:dyDescent="0.3">
      <c r="A94" s="51"/>
      <c r="B94" s="42" t="s">
        <v>60</v>
      </c>
      <c r="C94" s="6" t="s">
        <v>134</v>
      </c>
      <c r="D94" s="20" t="s">
        <v>22</v>
      </c>
      <c r="E94" s="20" t="s">
        <v>26</v>
      </c>
      <c r="F94" s="8">
        <v>120</v>
      </c>
      <c r="G94" s="89">
        <v>3061797</v>
      </c>
      <c r="H94" s="107"/>
      <c r="I94" s="107">
        <f>SUM(G94,H94)</f>
        <v>3061797</v>
      </c>
      <c r="J94" s="90">
        <v>3061797</v>
      </c>
      <c r="K94" s="80">
        <v>3058597</v>
      </c>
    </row>
    <row r="95" spans="1:11" ht="72" customHeight="1" thickBot="1" x14ac:dyDescent="0.3">
      <c r="A95" s="52"/>
      <c r="B95" s="44" t="s">
        <v>7</v>
      </c>
      <c r="C95" s="6" t="s">
        <v>134</v>
      </c>
      <c r="D95" s="20" t="s">
        <v>22</v>
      </c>
      <c r="E95" s="20" t="s">
        <v>26</v>
      </c>
      <c r="F95" s="8">
        <v>240</v>
      </c>
      <c r="G95" s="88">
        <v>266586</v>
      </c>
      <c r="H95" s="88">
        <v>686200</v>
      </c>
      <c r="I95" s="88">
        <f>SUM(G95,H95)</f>
        <v>952786</v>
      </c>
      <c r="J95" s="88">
        <v>571107</v>
      </c>
      <c r="K95" s="80">
        <v>0</v>
      </c>
    </row>
    <row r="96" spans="1:11" ht="21" customHeight="1" thickBot="1" x14ac:dyDescent="0.3">
      <c r="A96" s="53"/>
      <c r="B96" s="68" t="s">
        <v>52</v>
      </c>
      <c r="C96" s="6" t="s">
        <v>134</v>
      </c>
      <c r="D96" s="20" t="s">
        <v>22</v>
      </c>
      <c r="E96" s="20" t="s">
        <v>26</v>
      </c>
      <c r="F96" s="8">
        <v>540</v>
      </c>
      <c r="G96" s="80">
        <v>3200</v>
      </c>
      <c r="H96" s="80"/>
      <c r="I96" s="80">
        <f>SUM(G96,H96)</f>
        <v>3200</v>
      </c>
      <c r="J96" s="80">
        <v>3200</v>
      </c>
      <c r="K96" s="80">
        <v>3200</v>
      </c>
    </row>
    <row r="97" spans="1:11" ht="16.5" thickBot="1" x14ac:dyDescent="0.3">
      <c r="A97" s="41"/>
      <c r="B97" s="61" t="s">
        <v>67</v>
      </c>
      <c r="C97" s="6" t="s">
        <v>130</v>
      </c>
      <c r="D97" s="54"/>
      <c r="E97" s="54"/>
      <c r="F97" s="55"/>
      <c r="G97" s="78">
        <f>SUM(G101,G100)</f>
        <v>457102.99</v>
      </c>
      <c r="H97" s="78"/>
      <c r="I97" s="78">
        <f>SUM(G97,H97)</f>
        <v>457102.99</v>
      </c>
      <c r="J97" s="78">
        <f>SUM(J100)</f>
        <v>499975.64</v>
      </c>
      <c r="K97" s="78">
        <f>SUM(K100)</f>
        <v>517927.77</v>
      </c>
    </row>
    <row r="98" spans="1:11" ht="56.25" customHeight="1" thickBot="1" x14ac:dyDescent="0.3">
      <c r="A98" s="37"/>
      <c r="B98" s="7" t="s">
        <v>135</v>
      </c>
      <c r="C98" s="6" t="s">
        <v>136</v>
      </c>
      <c r="D98" s="20" t="s">
        <v>23</v>
      </c>
      <c r="E98" s="20" t="s">
        <v>25</v>
      </c>
      <c r="F98" s="8"/>
      <c r="G98" s="87">
        <v>457102.99</v>
      </c>
      <c r="H98" s="80"/>
      <c r="I98" s="80">
        <f>SUM(G98,H98)</f>
        <v>457102.99</v>
      </c>
      <c r="J98" s="80">
        <v>499975.64</v>
      </c>
      <c r="K98" s="80">
        <v>517927.77</v>
      </c>
    </row>
    <row r="99" spans="1:11" s="34" customFormat="1" ht="63.75" thickBot="1" x14ac:dyDescent="0.3">
      <c r="A99" s="46"/>
      <c r="B99" s="43" t="s">
        <v>61</v>
      </c>
      <c r="C99" s="6" t="s">
        <v>137</v>
      </c>
      <c r="D99" s="20" t="s">
        <v>23</v>
      </c>
      <c r="E99" s="20" t="s">
        <v>25</v>
      </c>
      <c r="F99" s="56"/>
      <c r="G99" s="87">
        <v>457102.99</v>
      </c>
      <c r="H99" s="80"/>
      <c r="I99" s="80">
        <f>SUM(G99,H99)</f>
        <v>457102.99</v>
      </c>
      <c r="J99" s="80">
        <v>499975.64</v>
      </c>
      <c r="K99" s="80">
        <v>517927.77</v>
      </c>
    </row>
    <row r="100" spans="1:11" ht="32.25" thickBot="1" x14ac:dyDescent="0.3">
      <c r="A100" s="41"/>
      <c r="B100" s="43" t="s">
        <v>60</v>
      </c>
      <c r="C100" s="6" t="s">
        <v>137</v>
      </c>
      <c r="D100" s="20" t="s">
        <v>23</v>
      </c>
      <c r="E100" s="20" t="s">
        <v>25</v>
      </c>
      <c r="F100" s="8">
        <v>120</v>
      </c>
      <c r="G100" s="100">
        <v>440719.67</v>
      </c>
      <c r="H100" s="100"/>
      <c r="I100" s="100">
        <f>SUM(G100,H100)</f>
        <v>440719.67</v>
      </c>
      <c r="J100" s="80">
        <v>499975.64</v>
      </c>
      <c r="K100" s="80">
        <v>517927.77</v>
      </c>
    </row>
    <row r="101" spans="1:11" ht="63.75" thickBot="1" x14ac:dyDescent="0.3">
      <c r="A101" s="41"/>
      <c r="B101" s="44" t="s">
        <v>7</v>
      </c>
      <c r="C101" s="6" t="s">
        <v>137</v>
      </c>
      <c r="D101" s="20" t="s">
        <v>23</v>
      </c>
      <c r="E101" s="20" t="s">
        <v>25</v>
      </c>
      <c r="F101" s="8">
        <v>240</v>
      </c>
      <c r="G101" s="80">
        <v>16383.32</v>
      </c>
      <c r="H101" s="80"/>
      <c r="I101" s="80">
        <f>SUM(G101,H101)</f>
        <v>16383.32</v>
      </c>
      <c r="J101" s="80">
        <v>0</v>
      </c>
      <c r="K101" s="80">
        <v>0</v>
      </c>
    </row>
    <row r="102" spans="1:11" ht="16.5" thickBot="1" x14ac:dyDescent="0.3">
      <c r="A102" s="25">
        <v>10</v>
      </c>
      <c r="B102" s="1" t="s">
        <v>15</v>
      </c>
      <c r="C102" s="26" t="s">
        <v>16</v>
      </c>
      <c r="D102" s="32"/>
      <c r="E102" s="32"/>
      <c r="F102" s="27"/>
      <c r="G102" s="85">
        <f>SUM(G104,G106,G108)</f>
        <v>215700</v>
      </c>
      <c r="H102" s="85"/>
      <c r="I102" s="85">
        <f>SUM(I104,I106,I108,H102)</f>
        <v>215700</v>
      </c>
      <c r="J102" s="85">
        <f>SUM(J104,J106,)</f>
        <v>3700</v>
      </c>
      <c r="K102" s="85">
        <f>SUM(K104,K106,)</f>
        <v>3700</v>
      </c>
    </row>
    <row r="103" spans="1:11" ht="48" thickBot="1" x14ac:dyDescent="0.3">
      <c r="A103" s="12"/>
      <c r="B103" s="5" t="s">
        <v>62</v>
      </c>
      <c r="C103" s="6" t="s">
        <v>17</v>
      </c>
      <c r="D103" s="21"/>
      <c r="E103" s="21"/>
      <c r="F103" s="4"/>
      <c r="G103" s="80">
        <v>1700</v>
      </c>
      <c r="H103" s="80"/>
      <c r="I103" s="80">
        <f>SUM(G103,H103)</f>
        <v>1700</v>
      </c>
      <c r="J103" s="80">
        <v>1700</v>
      </c>
      <c r="K103" s="80">
        <v>1700</v>
      </c>
    </row>
    <row r="104" spans="1:11" ht="63.75" thickBot="1" x14ac:dyDescent="0.3">
      <c r="A104" s="12"/>
      <c r="B104" s="44" t="s">
        <v>7</v>
      </c>
      <c r="C104" s="47" t="s">
        <v>18</v>
      </c>
      <c r="D104" s="20" t="s">
        <v>22</v>
      </c>
      <c r="E104" s="20" t="s">
        <v>29</v>
      </c>
      <c r="F104" s="8">
        <v>240</v>
      </c>
      <c r="G104" s="80">
        <v>1700</v>
      </c>
      <c r="H104" s="80"/>
      <c r="I104" s="80">
        <f>SUM(G104,H104)</f>
        <v>1700</v>
      </c>
      <c r="J104" s="80">
        <v>1700</v>
      </c>
      <c r="K104" s="80">
        <v>1700</v>
      </c>
    </row>
    <row r="105" spans="1:11" ht="32.25" thickBot="1" x14ac:dyDescent="0.3">
      <c r="A105" s="12"/>
      <c r="B105" s="62" t="s">
        <v>63</v>
      </c>
      <c r="C105" s="69" t="s">
        <v>19</v>
      </c>
      <c r="D105" s="20" t="s">
        <v>22</v>
      </c>
      <c r="E105" s="20" t="s">
        <v>31</v>
      </c>
      <c r="F105" s="8"/>
      <c r="G105" s="80">
        <v>7000</v>
      </c>
      <c r="H105" s="80"/>
      <c r="I105" s="80">
        <f>SUM(G105,H105)</f>
        <v>7000</v>
      </c>
      <c r="J105" s="80">
        <v>2000</v>
      </c>
      <c r="K105" s="80">
        <v>2000</v>
      </c>
    </row>
    <row r="106" spans="1:11" ht="63.75" thickBot="1" x14ac:dyDescent="0.3">
      <c r="A106" s="12"/>
      <c r="B106" s="5" t="s">
        <v>64</v>
      </c>
      <c r="C106" s="6" t="s">
        <v>138</v>
      </c>
      <c r="D106" s="20" t="s">
        <v>22</v>
      </c>
      <c r="E106" s="30" t="s">
        <v>31</v>
      </c>
      <c r="F106" s="8">
        <v>850</v>
      </c>
      <c r="G106" s="80">
        <v>7000</v>
      </c>
      <c r="H106" s="80"/>
      <c r="I106" s="80">
        <f>SUM(G106,H106)</f>
        <v>7000</v>
      </c>
      <c r="J106" s="80">
        <v>2000</v>
      </c>
      <c r="K106" s="80">
        <v>2000</v>
      </c>
    </row>
    <row r="107" spans="1:11" ht="16.5" thickBot="1" x14ac:dyDescent="0.3">
      <c r="A107" s="40"/>
      <c r="B107" s="5" t="s">
        <v>157</v>
      </c>
      <c r="C107" s="6" t="s">
        <v>158</v>
      </c>
      <c r="D107" s="20" t="s">
        <v>22</v>
      </c>
      <c r="E107" s="30" t="s">
        <v>159</v>
      </c>
      <c r="F107" s="8"/>
      <c r="G107" s="80">
        <v>207000</v>
      </c>
      <c r="H107" s="80"/>
      <c r="I107" s="80">
        <f>SUM(G107,H107)</f>
        <v>207000</v>
      </c>
      <c r="J107" s="80">
        <v>0</v>
      </c>
      <c r="K107" s="80">
        <v>0</v>
      </c>
    </row>
    <row r="108" spans="1:11" ht="16.5" thickBot="1" x14ac:dyDescent="0.3">
      <c r="A108" s="40"/>
      <c r="B108" s="5" t="s">
        <v>160</v>
      </c>
      <c r="C108" s="6" t="s">
        <v>158</v>
      </c>
      <c r="D108" s="20" t="s">
        <v>22</v>
      </c>
      <c r="E108" s="30" t="s">
        <v>159</v>
      </c>
      <c r="F108" s="8">
        <v>880</v>
      </c>
      <c r="G108" s="80">
        <v>207000</v>
      </c>
      <c r="H108" s="80"/>
      <c r="I108" s="80">
        <f>SUM(G108,H108)</f>
        <v>207000</v>
      </c>
      <c r="J108" s="80">
        <v>0</v>
      </c>
      <c r="K108" s="80">
        <v>0</v>
      </c>
    </row>
    <row r="109" spans="1:11" ht="32.25" thickBot="1" x14ac:dyDescent="0.3">
      <c r="A109" s="12"/>
      <c r="B109" s="1" t="s">
        <v>20</v>
      </c>
      <c r="C109" s="6"/>
      <c r="D109" s="20"/>
      <c r="E109" s="30"/>
      <c r="F109" s="8"/>
      <c r="G109" s="80"/>
      <c r="H109" s="108"/>
      <c r="I109" s="108"/>
      <c r="J109" s="101">
        <v>350984</v>
      </c>
      <c r="K109" s="95">
        <v>766880</v>
      </c>
    </row>
    <row r="110" spans="1:11" ht="16.5" thickBot="1" x14ac:dyDescent="0.3">
      <c r="A110" s="12"/>
      <c r="B110" s="57" t="s">
        <v>21</v>
      </c>
      <c r="C110" s="2"/>
      <c r="D110" s="4"/>
      <c r="E110" s="4"/>
      <c r="F110" s="4"/>
      <c r="G110" s="86"/>
      <c r="H110" s="86"/>
      <c r="I110" s="86"/>
      <c r="J110" s="80"/>
      <c r="K110" s="80"/>
    </row>
    <row r="111" spans="1:11" s="34" customFormat="1" ht="16.5" thickBot="1" x14ac:dyDescent="0.3">
      <c r="A111" s="46"/>
      <c r="B111" s="58"/>
      <c r="C111" s="35"/>
      <c r="D111" s="35"/>
      <c r="E111" s="35"/>
      <c r="F111" s="35"/>
      <c r="G111" s="78">
        <f>SUM(G10,G24,G33,G44,G59,G78,G83,G88,G102)</f>
        <v>14561877.99</v>
      </c>
      <c r="H111" s="78">
        <f>SUM(H10,H24,H33,H44,H59,H78,H83,H88,H102)</f>
        <v>2713257.43</v>
      </c>
      <c r="I111" s="78">
        <f>SUM(G111,H111)</f>
        <v>17275135.420000002</v>
      </c>
      <c r="J111" s="78">
        <f>SUM(J10,J24,J33,J44,J59,J78,J83,J88,J102,J109)</f>
        <v>15008337.640000001</v>
      </c>
      <c r="K111" s="78">
        <f>SUM(K10,K24,K33,K44,K59,K78,K83,K88,,K102,K109)</f>
        <v>15855525.77</v>
      </c>
    </row>
  </sheetData>
  <mergeCells count="2">
    <mergeCell ref="E1:K5"/>
    <mergeCell ref="A6:K7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Бухгалтер</cp:lastModifiedBy>
  <cp:lastPrinted>2025-02-03T09:25:32Z</cp:lastPrinted>
  <dcterms:created xsi:type="dcterms:W3CDTF">2019-11-07T04:22:02Z</dcterms:created>
  <dcterms:modified xsi:type="dcterms:W3CDTF">2025-02-03T09:44:48Z</dcterms:modified>
</cp:coreProperties>
</file>